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https://sprk-my.sharepoint.com/personal/dace_sprk_gov_lv/Documents/Desktop/"/>
    </mc:Choice>
  </mc:AlternateContent>
  <xr:revisionPtr revIDLastSave="0" documentId="8_{DB852C1F-881D-4E46-B38C-E49917098C8B}" xr6:coauthVersionLast="47" xr6:coauthVersionMax="47" xr10:uidLastSave="{00000000-0000-0000-0000-000000000000}"/>
  <bookViews>
    <workbookView xWindow="-110" yWindow="-110" windowWidth="19420" windowHeight="10420" tabRatio="847" activeTab="7" xr2:uid="{637A28AB-A9CA-446A-A936-8CC82BBA1BDF}"/>
  </bookViews>
  <sheets>
    <sheet name="kontu pl" sheetId="24" r:id="rId1"/>
    <sheet name="2 pielik" sheetId="25" r:id="rId2"/>
    <sheet name="budzets " sheetId="30" r:id="rId3"/>
    <sheet name="apj_fakts'---" sheetId="17" r:id="rId4"/>
    <sheet name="virsgramata_fakts'--" sheetId="54" r:id="rId5"/>
    <sheet name="apjomi" sheetId="12" r:id="rId6"/>
    <sheet name="modelis" sheetId="11" r:id="rId7"/>
    <sheet name="TP" sheetId="77" r:id="rId8"/>
    <sheet name="salidzinajums" sheetId="78" r:id="rId9"/>
    <sheet name="1" sheetId="66" r:id="rId10"/>
    <sheet name="2" sheetId="5" r:id="rId11"/>
    <sheet name="3" sheetId="6" r:id="rId12"/>
    <sheet name="Transports" sheetId="69" r:id="rId13"/>
    <sheet name="Iekartas un ierices" sheetId="70" r:id="rId14"/>
    <sheet name="skir.lin raziba" sheetId="71" r:id="rId15"/>
    <sheet name="Elektriba" sheetId="72" r:id="rId16"/>
    <sheet name="3.1.1" sheetId="48" r:id="rId17"/>
    <sheet name="3.1.2" sheetId="55" r:id="rId18"/>
    <sheet name="3.1.3" sheetId="56" r:id="rId19"/>
    <sheet name="Infiltrats" sheetId="74" r:id="rId20"/>
    <sheet name="3.1.4" sheetId="57" r:id="rId21"/>
    <sheet name="3.2" sheetId="58" r:id="rId22"/>
    <sheet name="3.3" sheetId="59" r:id="rId23"/>
    <sheet name="3.4" sheetId="60" r:id="rId24"/>
    <sheet name="3.5" sheetId="61" r:id="rId25"/>
    <sheet name="3.6" sheetId="62" r:id="rId26"/>
    <sheet name="Kratuve" sheetId="73" r:id="rId27"/>
    <sheet name="3.7" sheetId="63" r:id="rId28"/>
    <sheet name="3.8" sheetId="64" r:id="rId29"/>
    <sheet name="3.9" sheetId="65" r:id="rId30"/>
    <sheet name="5" sheetId="7" r:id="rId31"/>
    <sheet name="6" sheetId="8" r:id="rId32"/>
    <sheet name="7" sheetId="9" r:id="rId33"/>
    <sheet name="Biogaze" sheetId="75" r:id="rId34"/>
    <sheet name="Realizacija" sheetId="76" r:id="rId35"/>
  </sheets>
  <externalReferences>
    <externalReference r:id="rId36"/>
    <externalReference r:id="rId37"/>
    <externalReference r:id="rId38"/>
    <externalReference r:id="rId39"/>
    <externalReference r:id="rId40"/>
    <externalReference r:id="rId41"/>
    <externalReference r:id="rId42"/>
    <externalReference r:id="rId43"/>
  </externalReferences>
  <definedNames>
    <definedName name="____lig1" localSheetId="33">#REF!</definedName>
    <definedName name="____lig1" localSheetId="19">#REF!</definedName>
    <definedName name="____lig1" localSheetId="26">#REF!</definedName>
    <definedName name="____lig1" localSheetId="34">#REF!</definedName>
    <definedName name="____lig1">#REF!</definedName>
    <definedName name="____lig2" localSheetId="19">#REF!</definedName>
    <definedName name="____lig2">#REF!</definedName>
    <definedName name="____lig3" localSheetId="19">#REF!</definedName>
    <definedName name="____lig3">#REF!</definedName>
    <definedName name="____lig4" localSheetId="19">#REF!</definedName>
    <definedName name="____lig4">#REF!</definedName>
    <definedName name="____lig5" localSheetId="19">#REF!</definedName>
    <definedName name="____lig5">#REF!</definedName>
    <definedName name="____lig6" localSheetId="19">#REF!</definedName>
    <definedName name="____lig6">#REF!</definedName>
    <definedName name="____lig7" localSheetId="19">#REF!</definedName>
    <definedName name="____lig7">#REF!</definedName>
    <definedName name="___lig1" localSheetId="17">#REF!</definedName>
    <definedName name="___lig1" localSheetId="18">#REF!</definedName>
    <definedName name="___lig1" localSheetId="20">#REF!</definedName>
    <definedName name="___lig1" localSheetId="22">#REF!</definedName>
    <definedName name="___lig1" localSheetId="23">#REF!</definedName>
    <definedName name="___lig1" localSheetId="25">#REF!</definedName>
    <definedName name="___lig1" localSheetId="27">#REF!</definedName>
    <definedName name="___lig1" localSheetId="29">#REF!</definedName>
    <definedName name="___lig1" localSheetId="19">#REF!</definedName>
    <definedName name="___lig1" localSheetId="4">#REF!</definedName>
    <definedName name="___lig1">#REF!</definedName>
    <definedName name="___lig2" localSheetId="17">#REF!</definedName>
    <definedName name="___lig2" localSheetId="18">#REF!</definedName>
    <definedName name="___lig2" localSheetId="20">#REF!</definedName>
    <definedName name="___lig2" localSheetId="22">#REF!</definedName>
    <definedName name="___lig2" localSheetId="23">#REF!</definedName>
    <definedName name="___lig2" localSheetId="25">#REF!</definedName>
    <definedName name="___lig2" localSheetId="27">#REF!</definedName>
    <definedName name="___lig2" localSheetId="29">#REF!</definedName>
    <definedName name="___lig2" localSheetId="19">#REF!</definedName>
    <definedName name="___lig2" localSheetId="4">#REF!</definedName>
    <definedName name="___lig2">#REF!</definedName>
    <definedName name="___lig3" localSheetId="17">#REF!</definedName>
    <definedName name="___lig3" localSheetId="18">#REF!</definedName>
    <definedName name="___lig3" localSheetId="20">#REF!</definedName>
    <definedName name="___lig3" localSheetId="22">#REF!</definedName>
    <definedName name="___lig3" localSheetId="23">#REF!</definedName>
    <definedName name="___lig3" localSheetId="25">#REF!</definedName>
    <definedName name="___lig3" localSheetId="27">#REF!</definedName>
    <definedName name="___lig3" localSheetId="29">#REF!</definedName>
    <definedName name="___lig3" localSheetId="19">#REF!</definedName>
    <definedName name="___lig3" localSheetId="4">#REF!</definedName>
    <definedName name="___lig3">#REF!</definedName>
    <definedName name="___lig4" localSheetId="17">#REF!</definedName>
    <definedName name="___lig4" localSheetId="18">#REF!</definedName>
    <definedName name="___lig4" localSheetId="20">#REF!</definedName>
    <definedName name="___lig4" localSheetId="22">#REF!</definedName>
    <definedName name="___lig4" localSheetId="23">#REF!</definedName>
    <definedName name="___lig4" localSheetId="25">#REF!</definedName>
    <definedName name="___lig4" localSheetId="27">#REF!</definedName>
    <definedName name="___lig4" localSheetId="29">#REF!</definedName>
    <definedName name="___lig4" localSheetId="19">#REF!</definedName>
    <definedName name="___lig4" localSheetId="4">#REF!</definedName>
    <definedName name="___lig4">#REF!</definedName>
    <definedName name="___lig5" localSheetId="17">#REF!</definedName>
    <definedName name="___lig5" localSheetId="18">#REF!</definedName>
    <definedName name="___lig5" localSheetId="20">#REF!</definedName>
    <definedName name="___lig5" localSheetId="22">#REF!</definedName>
    <definedName name="___lig5" localSheetId="23">#REF!</definedName>
    <definedName name="___lig5" localSheetId="25">#REF!</definedName>
    <definedName name="___lig5" localSheetId="27">#REF!</definedName>
    <definedName name="___lig5" localSheetId="29">#REF!</definedName>
    <definedName name="___lig5" localSheetId="19">#REF!</definedName>
    <definedName name="___lig5" localSheetId="4">#REF!</definedName>
    <definedName name="___lig5">#REF!</definedName>
    <definedName name="___lig6" localSheetId="17">#REF!</definedName>
    <definedName name="___lig6" localSheetId="18">#REF!</definedName>
    <definedName name="___lig6" localSheetId="20">#REF!</definedName>
    <definedName name="___lig6" localSheetId="22">#REF!</definedName>
    <definedName name="___lig6" localSheetId="23">#REF!</definedName>
    <definedName name="___lig6" localSheetId="25">#REF!</definedName>
    <definedName name="___lig6" localSheetId="27">#REF!</definedName>
    <definedName name="___lig6" localSheetId="29">#REF!</definedName>
    <definedName name="___lig6" localSheetId="19">#REF!</definedName>
    <definedName name="___lig6" localSheetId="4">#REF!</definedName>
    <definedName name="___lig6">#REF!</definedName>
    <definedName name="___lig7" localSheetId="17">#REF!</definedName>
    <definedName name="___lig7" localSheetId="18">#REF!</definedName>
    <definedName name="___lig7" localSheetId="20">#REF!</definedName>
    <definedName name="___lig7" localSheetId="22">#REF!</definedName>
    <definedName name="___lig7" localSheetId="23">#REF!</definedName>
    <definedName name="___lig7" localSheetId="25">#REF!</definedName>
    <definedName name="___lig7" localSheetId="27">#REF!</definedName>
    <definedName name="___lig7" localSheetId="29">#REF!</definedName>
    <definedName name="___lig7" localSheetId="19">#REF!</definedName>
    <definedName name="___lig7" localSheetId="4">#REF!</definedName>
    <definedName name="___lig7">#REF!</definedName>
    <definedName name="__lig1" localSheetId="9">#REF!</definedName>
    <definedName name="__lig1" localSheetId="17">#REF!</definedName>
    <definedName name="__lig1" localSheetId="18">#REF!</definedName>
    <definedName name="__lig1" localSheetId="20">#REF!</definedName>
    <definedName name="__lig1" localSheetId="22">#REF!</definedName>
    <definedName name="__lig1" localSheetId="23">#REF!</definedName>
    <definedName name="__lig1" localSheetId="25">#REF!</definedName>
    <definedName name="__lig1" localSheetId="27">#REF!</definedName>
    <definedName name="__lig1" localSheetId="29">#REF!</definedName>
    <definedName name="__lig1" localSheetId="19">#REF!</definedName>
    <definedName name="__lig1" localSheetId="4">#REF!</definedName>
    <definedName name="__lig1">#REF!</definedName>
    <definedName name="__lig2" localSheetId="9">#REF!</definedName>
    <definedName name="__lig2" localSheetId="17">#REF!</definedName>
    <definedName name="__lig2" localSheetId="18">#REF!</definedName>
    <definedName name="__lig2" localSheetId="20">#REF!</definedName>
    <definedName name="__lig2" localSheetId="22">#REF!</definedName>
    <definedName name="__lig2" localSheetId="23">#REF!</definedName>
    <definedName name="__lig2" localSheetId="25">#REF!</definedName>
    <definedName name="__lig2" localSheetId="27">#REF!</definedName>
    <definedName name="__lig2" localSheetId="29">#REF!</definedName>
    <definedName name="__lig2" localSheetId="19">#REF!</definedName>
    <definedName name="__lig2" localSheetId="4">#REF!</definedName>
    <definedName name="__lig2">#REF!</definedName>
    <definedName name="__lig3" localSheetId="9">#REF!</definedName>
    <definedName name="__lig3" localSheetId="17">#REF!</definedName>
    <definedName name="__lig3" localSheetId="18">#REF!</definedName>
    <definedName name="__lig3" localSheetId="20">#REF!</definedName>
    <definedName name="__lig3" localSheetId="22">#REF!</definedName>
    <definedName name="__lig3" localSheetId="23">#REF!</definedName>
    <definedName name="__lig3" localSheetId="25">#REF!</definedName>
    <definedName name="__lig3" localSheetId="27">#REF!</definedName>
    <definedName name="__lig3" localSheetId="29">#REF!</definedName>
    <definedName name="__lig3" localSheetId="19">#REF!</definedName>
    <definedName name="__lig3" localSheetId="4">#REF!</definedName>
    <definedName name="__lig3">#REF!</definedName>
    <definedName name="__lig4" localSheetId="9">#REF!</definedName>
    <definedName name="__lig4" localSheetId="17">#REF!</definedName>
    <definedName name="__lig4" localSheetId="18">#REF!</definedName>
    <definedName name="__lig4" localSheetId="20">#REF!</definedName>
    <definedName name="__lig4" localSheetId="22">#REF!</definedName>
    <definedName name="__lig4" localSheetId="23">#REF!</definedName>
    <definedName name="__lig4" localSheetId="25">#REF!</definedName>
    <definedName name="__lig4" localSheetId="27">#REF!</definedName>
    <definedName name="__lig4" localSheetId="29">#REF!</definedName>
    <definedName name="__lig4" localSheetId="19">#REF!</definedName>
    <definedName name="__lig4" localSheetId="4">#REF!</definedName>
    <definedName name="__lig4">#REF!</definedName>
    <definedName name="__lig5" localSheetId="9">#REF!</definedName>
    <definedName name="__lig5" localSheetId="17">#REF!</definedName>
    <definedName name="__lig5" localSheetId="18">#REF!</definedName>
    <definedName name="__lig5" localSheetId="20">#REF!</definedName>
    <definedName name="__lig5" localSheetId="22">#REF!</definedName>
    <definedName name="__lig5" localSheetId="23">#REF!</definedName>
    <definedName name="__lig5" localSheetId="25">#REF!</definedName>
    <definedName name="__lig5" localSheetId="27">#REF!</definedName>
    <definedName name="__lig5" localSheetId="29">#REF!</definedName>
    <definedName name="__lig5" localSheetId="19">#REF!</definedName>
    <definedName name="__lig5" localSheetId="4">#REF!</definedName>
    <definedName name="__lig5">#REF!</definedName>
    <definedName name="__lig6" localSheetId="9">#REF!</definedName>
    <definedName name="__lig6" localSheetId="17">#REF!</definedName>
    <definedName name="__lig6" localSheetId="18">#REF!</definedName>
    <definedName name="__lig6" localSheetId="20">#REF!</definedName>
    <definedName name="__lig6" localSheetId="22">#REF!</definedName>
    <definedName name="__lig6" localSheetId="23">#REF!</definedName>
    <definedName name="__lig6" localSheetId="25">#REF!</definedName>
    <definedName name="__lig6" localSheetId="27">#REF!</definedName>
    <definedName name="__lig6" localSheetId="29">#REF!</definedName>
    <definedName name="__lig6" localSheetId="19">#REF!</definedName>
    <definedName name="__lig6" localSheetId="4">#REF!</definedName>
    <definedName name="__lig6">#REF!</definedName>
    <definedName name="__lig7" localSheetId="9">#REF!</definedName>
    <definedName name="__lig7" localSheetId="17">#REF!</definedName>
    <definedName name="__lig7" localSheetId="18">#REF!</definedName>
    <definedName name="__lig7" localSheetId="20">#REF!</definedName>
    <definedName name="__lig7" localSheetId="22">#REF!</definedName>
    <definedName name="__lig7" localSheetId="23">#REF!</definedName>
    <definedName name="__lig7" localSheetId="25">#REF!</definedName>
    <definedName name="__lig7" localSheetId="27">#REF!</definedName>
    <definedName name="__lig7" localSheetId="29">#REF!</definedName>
    <definedName name="__lig7" localSheetId="19">#REF!</definedName>
    <definedName name="__lig7" localSheetId="4">#REF!</definedName>
    <definedName name="__lig7">#REF!</definedName>
    <definedName name="_1____123Graph_ACHART_1" localSheetId="17" hidden="1">[1]Sheet1!#REF!</definedName>
    <definedName name="_10____123Graph_ACHART_1" localSheetId="19" hidden="1">[1]Sheet1!#REF!</definedName>
    <definedName name="_10____123Graph_ACHART_1" hidden="1">[1]Sheet1!#REF!</definedName>
    <definedName name="_10__123Graph_ACHART_2" localSheetId="9" hidden="1">[1]Sheet1!#REF!</definedName>
    <definedName name="_10__123Graph_ACHART_2" localSheetId="17" hidden="1">[1]Sheet1!#REF!</definedName>
    <definedName name="_10__123Graph_ACHART_2" localSheetId="18" hidden="1">[1]Sheet1!#REF!</definedName>
    <definedName name="_10__123Graph_ACHART_2" localSheetId="20" hidden="1">[1]Sheet1!#REF!</definedName>
    <definedName name="_10__123Graph_ACHART_2" localSheetId="22" hidden="1">[1]Sheet1!#REF!</definedName>
    <definedName name="_10__123Graph_ACHART_2" localSheetId="23" hidden="1">[1]Sheet1!#REF!</definedName>
    <definedName name="_10__123Graph_ACHART_2" localSheetId="25" hidden="1">[1]Sheet1!#REF!</definedName>
    <definedName name="_10__123Graph_ACHART_2" localSheetId="27" hidden="1">[1]Sheet1!#REF!</definedName>
    <definedName name="_10__123Graph_ACHART_2" localSheetId="29" hidden="1">[1]Sheet1!#REF!</definedName>
    <definedName name="_10__123Graph_ACHART_2" localSheetId="19" hidden="1">[1]Sheet1!#REF!</definedName>
    <definedName name="_10__123Graph_ACHART_2" localSheetId="4" hidden="1">[1]Sheet1!#REF!</definedName>
    <definedName name="_10__123Graph_ACHART_2" hidden="1">[1]Sheet1!#REF!</definedName>
    <definedName name="_100__123Graph_DCHART_1" localSheetId="19" hidden="1">[1]Sheet1!#REF!</definedName>
    <definedName name="_100__123Graph_DCHART_1" hidden="1">[1]Sheet1!#REF!</definedName>
    <definedName name="_11____123Graph_ACHART_2" localSheetId="17" hidden="1">[1]Sheet1!#REF!</definedName>
    <definedName name="_12____123Graph_ACHART_2" localSheetId="18" hidden="1">[1]Sheet1!#REF!</definedName>
    <definedName name="_12__123Graph_ACHART_1" localSheetId="17" hidden="1">[1]Sheet1!#REF!</definedName>
    <definedName name="_12__123Graph_ACHART_1" localSheetId="18" hidden="1">[1]Sheet1!#REF!</definedName>
    <definedName name="_12__123Graph_ACHART_1" localSheetId="20" hidden="1">[1]Sheet1!#REF!</definedName>
    <definedName name="_12__123Graph_ACHART_1" localSheetId="22" hidden="1">[1]Sheet1!#REF!</definedName>
    <definedName name="_12__123Graph_ACHART_1" localSheetId="23" hidden="1">[1]Sheet1!#REF!</definedName>
    <definedName name="_12__123Graph_ACHART_1" localSheetId="25" hidden="1">[1]Sheet1!#REF!</definedName>
    <definedName name="_12__123Graph_ACHART_1" localSheetId="27" hidden="1">[1]Sheet1!#REF!</definedName>
    <definedName name="_12__123Graph_ACHART_1" localSheetId="29" hidden="1">[1]Sheet1!#REF!</definedName>
    <definedName name="_12__123Graph_ACHART_1" localSheetId="19" hidden="1">[1]Sheet1!#REF!</definedName>
    <definedName name="_12__123Graph_ACHART_1" localSheetId="4" hidden="1">[1]Sheet1!#REF!</definedName>
    <definedName name="_12__123Graph_ACHART_1" hidden="1">[1]Sheet1!#REF!</definedName>
    <definedName name="_13____123Graph_ACHART_2" localSheetId="20" hidden="1">[1]Sheet1!#REF!</definedName>
    <definedName name="_14____123Graph_ACHART_2" localSheetId="22" hidden="1">[1]Sheet1!#REF!</definedName>
    <definedName name="_15____123Graph_ACHART_2" localSheetId="23" hidden="1">[1]Sheet1!#REF!</definedName>
    <definedName name="_15__123Graph_BCHART_1" localSheetId="9" hidden="1">[1]Sheet1!#REF!</definedName>
    <definedName name="_15__123Graph_BCHART_1" localSheetId="17" hidden="1">[1]Sheet1!#REF!</definedName>
    <definedName name="_15__123Graph_BCHART_1" localSheetId="18" hidden="1">[1]Sheet1!#REF!</definedName>
    <definedName name="_15__123Graph_BCHART_1" localSheetId="20" hidden="1">[1]Sheet1!#REF!</definedName>
    <definedName name="_15__123Graph_BCHART_1" localSheetId="22" hidden="1">[1]Sheet1!#REF!</definedName>
    <definedName name="_15__123Graph_BCHART_1" localSheetId="23" hidden="1">[1]Sheet1!#REF!</definedName>
    <definedName name="_15__123Graph_BCHART_1" localSheetId="25" hidden="1">[1]Sheet1!#REF!</definedName>
    <definedName name="_15__123Graph_BCHART_1" localSheetId="27" hidden="1">[1]Sheet1!#REF!</definedName>
    <definedName name="_15__123Graph_BCHART_1" localSheetId="29" hidden="1">[1]Sheet1!#REF!</definedName>
    <definedName name="_15__123Graph_BCHART_1" localSheetId="19" hidden="1">[1]Sheet1!#REF!</definedName>
    <definedName name="_15__123Graph_BCHART_1" localSheetId="4" hidden="1">[1]Sheet1!#REF!</definedName>
    <definedName name="_15__123Graph_BCHART_1" hidden="1">[1]Sheet1!#REF!</definedName>
    <definedName name="_16____123Graph_ACHART_2" localSheetId="25" hidden="1">[1]Sheet1!#REF!</definedName>
    <definedName name="_17____123Graph_ACHART_2" localSheetId="27" hidden="1">[1]Sheet1!#REF!</definedName>
    <definedName name="_18____123Graph_ACHART_2" localSheetId="29" hidden="1">[1]Sheet1!#REF!</definedName>
    <definedName name="_19____123Graph_ACHART_2" localSheetId="4" hidden="1">[1]Sheet1!#REF!</definedName>
    <definedName name="_2____123Graph_ACHART_1" localSheetId="18" hidden="1">[1]Sheet1!#REF!</definedName>
    <definedName name="_20____123Graph_ACHART_2" localSheetId="19" hidden="1">[1]Sheet1!#REF!</definedName>
    <definedName name="_20____123Graph_ACHART_2" hidden="1">[1]Sheet1!#REF!</definedName>
    <definedName name="_20__123Graph_CCHART_1" localSheetId="9" hidden="1">[1]Sheet1!#REF!</definedName>
    <definedName name="_20__123Graph_CCHART_1" localSheetId="17" hidden="1">[1]Sheet1!#REF!</definedName>
    <definedName name="_20__123Graph_CCHART_1" localSheetId="18" hidden="1">[1]Sheet1!#REF!</definedName>
    <definedName name="_20__123Graph_CCHART_1" localSheetId="20" hidden="1">[1]Sheet1!#REF!</definedName>
    <definedName name="_20__123Graph_CCHART_1" localSheetId="22" hidden="1">[1]Sheet1!#REF!</definedName>
    <definedName name="_20__123Graph_CCHART_1" localSheetId="23" hidden="1">[1]Sheet1!#REF!</definedName>
    <definedName name="_20__123Graph_CCHART_1" localSheetId="25" hidden="1">[1]Sheet1!#REF!</definedName>
    <definedName name="_20__123Graph_CCHART_1" localSheetId="27" hidden="1">[1]Sheet1!#REF!</definedName>
    <definedName name="_20__123Graph_CCHART_1" localSheetId="29" hidden="1">[1]Sheet1!#REF!</definedName>
    <definedName name="_20__123Graph_CCHART_1" localSheetId="19" hidden="1">[1]Sheet1!#REF!</definedName>
    <definedName name="_20__123Graph_CCHART_1" localSheetId="4" hidden="1">[1]Sheet1!#REF!</definedName>
    <definedName name="_20__123Graph_CCHART_1" hidden="1">[1]Sheet1!#REF!</definedName>
    <definedName name="_21____123Graph_BCHART_1" localSheetId="17" hidden="1">[1]Sheet1!#REF!</definedName>
    <definedName name="_22____123Graph_BCHART_1" localSheetId="18" hidden="1">[1]Sheet1!#REF!</definedName>
    <definedName name="_23____123Graph_BCHART_1" localSheetId="20" hidden="1">[1]Sheet1!#REF!</definedName>
    <definedName name="_24____123Graph_BCHART_1" localSheetId="22" hidden="1">[1]Sheet1!#REF!</definedName>
    <definedName name="_24__123Graph_ACHART_2" localSheetId="17" hidden="1">[1]Sheet1!#REF!</definedName>
    <definedName name="_24__123Graph_ACHART_2" localSheetId="18" hidden="1">[1]Sheet1!#REF!</definedName>
    <definedName name="_24__123Graph_ACHART_2" localSheetId="20" hidden="1">[1]Sheet1!#REF!</definedName>
    <definedName name="_24__123Graph_ACHART_2" localSheetId="22" hidden="1">[1]Sheet1!#REF!</definedName>
    <definedName name="_24__123Graph_ACHART_2" localSheetId="23" hidden="1">[1]Sheet1!#REF!</definedName>
    <definedName name="_24__123Graph_ACHART_2" localSheetId="25" hidden="1">[1]Sheet1!#REF!</definedName>
    <definedName name="_24__123Graph_ACHART_2" localSheetId="27" hidden="1">[1]Sheet1!#REF!</definedName>
    <definedName name="_24__123Graph_ACHART_2" localSheetId="29" hidden="1">[1]Sheet1!#REF!</definedName>
    <definedName name="_24__123Graph_ACHART_2" localSheetId="19" hidden="1">[1]Sheet1!#REF!</definedName>
    <definedName name="_24__123Graph_ACHART_2" localSheetId="4" hidden="1">[1]Sheet1!#REF!</definedName>
    <definedName name="_24__123Graph_ACHART_2" hidden="1">[1]Sheet1!#REF!</definedName>
    <definedName name="_25____123Graph_BCHART_1" localSheetId="23" hidden="1">[1]Sheet1!#REF!</definedName>
    <definedName name="_25__123Graph_DCHART_1" localSheetId="9" hidden="1">[1]Sheet1!#REF!</definedName>
    <definedName name="_25__123Graph_DCHART_1" localSheetId="17" hidden="1">[1]Sheet1!#REF!</definedName>
    <definedName name="_25__123Graph_DCHART_1" localSheetId="18" hidden="1">[1]Sheet1!#REF!</definedName>
    <definedName name="_25__123Graph_DCHART_1" localSheetId="20" hidden="1">[1]Sheet1!#REF!</definedName>
    <definedName name="_25__123Graph_DCHART_1" localSheetId="22" hidden="1">[1]Sheet1!#REF!</definedName>
    <definedName name="_25__123Graph_DCHART_1" localSheetId="23" hidden="1">[1]Sheet1!#REF!</definedName>
    <definedName name="_25__123Graph_DCHART_1" localSheetId="25" hidden="1">[1]Sheet1!#REF!</definedName>
    <definedName name="_25__123Graph_DCHART_1" localSheetId="27" hidden="1">[1]Sheet1!#REF!</definedName>
    <definedName name="_25__123Graph_DCHART_1" localSheetId="29" hidden="1">[1]Sheet1!#REF!</definedName>
    <definedName name="_25__123Graph_DCHART_1" localSheetId="19" hidden="1">[1]Sheet1!#REF!</definedName>
    <definedName name="_25__123Graph_DCHART_1" localSheetId="4" hidden="1">[1]Sheet1!#REF!</definedName>
    <definedName name="_25__123Graph_DCHART_1" hidden="1">[1]Sheet1!#REF!</definedName>
    <definedName name="_26____123Graph_BCHART_1" localSheetId="25" hidden="1">[1]Sheet1!#REF!</definedName>
    <definedName name="_27____123Graph_BCHART_1" localSheetId="27" hidden="1">[1]Sheet1!#REF!</definedName>
    <definedName name="_28____123Graph_BCHART_1" localSheetId="29" hidden="1">[1]Sheet1!#REF!</definedName>
    <definedName name="_29____123Graph_BCHART_1" localSheetId="4" hidden="1">[1]Sheet1!#REF!</definedName>
    <definedName name="_3____123Graph_ACHART_1" localSheetId="20" hidden="1">[1]Sheet1!#REF!</definedName>
    <definedName name="_30____123Graph_BCHART_1" localSheetId="19" hidden="1">[1]Sheet1!#REF!</definedName>
    <definedName name="_30____123Graph_BCHART_1" hidden="1">[1]Sheet1!#REF!</definedName>
    <definedName name="_31____123Graph_CCHART_1" localSheetId="17" hidden="1">[1]Sheet1!#REF!</definedName>
    <definedName name="_32____123Graph_CCHART_1" localSheetId="18" hidden="1">[1]Sheet1!#REF!</definedName>
    <definedName name="_33____123Graph_CCHART_1" localSheetId="20" hidden="1">[1]Sheet1!#REF!</definedName>
    <definedName name="_34____123Graph_CCHART_1" localSheetId="22" hidden="1">[1]Sheet1!#REF!</definedName>
    <definedName name="_35____123Graph_CCHART_1" localSheetId="23" hidden="1">[1]Sheet1!#REF!</definedName>
    <definedName name="_36____123Graph_CCHART_1" localSheetId="25" hidden="1">[1]Sheet1!#REF!</definedName>
    <definedName name="_36__123Graph_BCHART_1" localSheetId="17" hidden="1">[1]Sheet1!#REF!</definedName>
    <definedName name="_36__123Graph_BCHART_1" localSheetId="18" hidden="1">[1]Sheet1!#REF!</definedName>
    <definedName name="_36__123Graph_BCHART_1" localSheetId="20" hidden="1">[1]Sheet1!#REF!</definedName>
    <definedName name="_36__123Graph_BCHART_1" localSheetId="22" hidden="1">[1]Sheet1!#REF!</definedName>
    <definedName name="_36__123Graph_BCHART_1" localSheetId="23" hidden="1">[1]Sheet1!#REF!</definedName>
    <definedName name="_36__123Graph_BCHART_1" localSheetId="25" hidden="1">[1]Sheet1!#REF!</definedName>
    <definedName name="_36__123Graph_BCHART_1" localSheetId="27" hidden="1">[1]Sheet1!#REF!</definedName>
    <definedName name="_36__123Graph_BCHART_1" localSheetId="29" hidden="1">[1]Sheet1!#REF!</definedName>
    <definedName name="_36__123Graph_BCHART_1" localSheetId="19" hidden="1">[1]Sheet1!#REF!</definedName>
    <definedName name="_36__123Graph_BCHART_1" localSheetId="4" hidden="1">[1]Sheet1!#REF!</definedName>
    <definedName name="_36__123Graph_BCHART_1" hidden="1">[1]Sheet1!#REF!</definedName>
    <definedName name="_37____123Graph_CCHART_1" localSheetId="27" hidden="1">[1]Sheet1!#REF!</definedName>
    <definedName name="_38____123Graph_CCHART_1" localSheetId="29" hidden="1">[1]Sheet1!#REF!</definedName>
    <definedName name="_39____123Graph_CCHART_1" localSheetId="4" hidden="1">[1]Sheet1!#REF!</definedName>
    <definedName name="_4____123Graph_ACHART_1" localSheetId="22" hidden="1">[1]Sheet1!#REF!</definedName>
    <definedName name="_40____123Graph_CCHART_1" localSheetId="19" hidden="1">[1]Sheet1!#REF!</definedName>
    <definedName name="_40____123Graph_CCHART_1" hidden="1">[1]Sheet1!#REF!</definedName>
    <definedName name="_41____123Graph_DCHART_1" localSheetId="17" hidden="1">[1]Sheet1!#REF!</definedName>
    <definedName name="_42____123Graph_DCHART_1" localSheetId="18" hidden="1">[1]Sheet1!#REF!</definedName>
    <definedName name="_43____123Graph_DCHART_1" localSheetId="20" hidden="1">[1]Sheet1!#REF!</definedName>
    <definedName name="_44____123Graph_DCHART_1" localSheetId="22" hidden="1">[1]Sheet1!#REF!</definedName>
    <definedName name="_45____123Graph_DCHART_1" localSheetId="23" hidden="1">[1]Sheet1!#REF!</definedName>
    <definedName name="_46____123Graph_DCHART_1" localSheetId="25" hidden="1">[1]Sheet1!#REF!</definedName>
    <definedName name="_47____123Graph_DCHART_1" localSheetId="27" hidden="1">[1]Sheet1!#REF!</definedName>
    <definedName name="_48____123Graph_DCHART_1" localSheetId="29" hidden="1">[1]Sheet1!#REF!</definedName>
    <definedName name="_48__123Graph_CCHART_1" localSheetId="17" hidden="1">[1]Sheet1!#REF!</definedName>
    <definedName name="_48__123Graph_CCHART_1" localSheetId="18" hidden="1">[1]Sheet1!#REF!</definedName>
    <definedName name="_48__123Graph_CCHART_1" localSheetId="20" hidden="1">[1]Sheet1!#REF!</definedName>
    <definedName name="_48__123Graph_CCHART_1" localSheetId="22" hidden="1">[1]Sheet1!#REF!</definedName>
    <definedName name="_48__123Graph_CCHART_1" localSheetId="23" hidden="1">[1]Sheet1!#REF!</definedName>
    <definedName name="_48__123Graph_CCHART_1" localSheetId="25" hidden="1">[1]Sheet1!#REF!</definedName>
    <definedName name="_48__123Graph_CCHART_1" localSheetId="27" hidden="1">[1]Sheet1!#REF!</definedName>
    <definedName name="_48__123Graph_CCHART_1" localSheetId="29" hidden="1">[1]Sheet1!#REF!</definedName>
    <definedName name="_48__123Graph_CCHART_1" localSheetId="19" hidden="1">[1]Sheet1!#REF!</definedName>
    <definedName name="_48__123Graph_CCHART_1" localSheetId="4" hidden="1">[1]Sheet1!#REF!</definedName>
    <definedName name="_48__123Graph_CCHART_1" hidden="1">[1]Sheet1!#REF!</definedName>
    <definedName name="_49____123Graph_DCHART_1" localSheetId="4" hidden="1">[1]Sheet1!#REF!</definedName>
    <definedName name="_5____123Graph_ACHART_1" localSheetId="23" hidden="1">[1]Sheet1!#REF!</definedName>
    <definedName name="_5__123Graph_ACHART_1" localSheetId="9" hidden="1">[1]Sheet1!#REF!</definedName>
    <definedName name="_5__123Graph_ACHART_1" localSheetId="17" hidden="1">[1]Sheet1!#REF!</definedName>
    <definedName name="_5__123Graph_ACHART_1" localSheetId="18" hidden="1">[1]Sheet1!#REF!</definedName>
    <definedName name="_5__123Graph_ACHART_1" localSheetId="20" hidden="1">[1]Sheet1!#REF!</definedName>
    <definedName name="_5__123Graph_ACHART_1" localSheetId="22" hidden="1">[1]Sheet1!#REF!</definedName>
    <definedName name="_5__123Graph_ACHART_1" localSheetId="23" hidden="1">[1]Sheet1!#REF!</definedName>
    <definedName name="_5__123Graph_ACHART_1" localSheetId="25" hidden="1">[1]Sheet1!#REF!</definedName>
    <definedName name="_5__123Graph_ACHART_1" localSheetId="27" hidden="1">[1]Sheet1!#REF!</definedName>
    <definedName name="_5__123Graph_ACHART_1" localSheetId="29" hidden="1">[1]Sheet1!#REF!</definedName>
    <definedName name="_5__123Graph_ACHART_1" localSheetId="19" hidden="1">[1]Sheet1!#REF!</definedName>
    <definedName name="_5__123Graph_ACHART_1" localSheetId="4" hidden="1">[1]Sheet1!#REF!</definedName>
    <definedName name="_5__123Graph_ACHART_1" hidden="1">[1]Sheet1!#REF!</definedName>
    <definedName name="_50____123Graph_DCHART_1" localSheetId="19" hidden="1">[1]Sheet1!#REF!</definedName>
    <definedName name="_50____123Graph_DCHART_1" hidden="1">[1]Sheet1!#REF!</definedName>
    <definedName name="_51__123Graph_ACHART_1" localSheetId="17" hidden="1">[1]Sheet1!#REF!</definedName>
    <definedName name="_52__123Graph_ACHART_1" localSheetId="18" hidden="1">[1]Sheet1!#REF!</definedName>
    <definedName name="_53__123Graph_ACHART_1" localSheetId="20" hidden="1">[1]Sheet1!#REF!</definedName>
    <definedName name="_54__123Graph_ACHART_1" localSheetId="22" hidden="1">[1]Sheet1!#REF!</definedName>
    <definedName name="_55__123Graph_ACHART_1" localSheetId="23" hidden="1">[1]Sheet1!#REF!</definedName>
    <definedName name="_56__123Graph_ACHART_1" localSheetId="25" hidden="1">[1]Sheet1!#REF!</definedName>
    <definedName name="_57__123Graph_ACHART_1" localSheetId="27" hidden="1">[1]Sheet1!#REF!</definedName>
    <definedName name="_58__123Graph_ACHART_1" localSheetId="29" hidden="1">[1]Sheet1!#REF!</definedName>
    <definedName name="_59__123Graph_ACHART_1" localSheetId="4" hidden="1">[1]Sheet1!#REF!</definedName>
    <definedName name="_6____123Graph_ACHART_1" localSheetId="25" hidden="1">[1]Sheet1!#REF!</definedName>
    <definedName name="_60__123Graph_ACHART_1" localSheetId="19" hidden="1">[1]Sheet1!#REF!</definedName>
    <definedName name="_60__123Graph_ACHART_1" hidden="1">[1]Sheet1!#REF!</definedName>
    <definedName name="_60__123Graph_DCHART_1" localSheetId="17" hidden="1">[1]Sheet1!#REF!</definedName>
    <definedName name="_60__123Graph_DCHART_1" localSheetId="18" hidden="1">[1]Sheet1!#REF!</definedName>
    <definedName name="_60__123Graph_DCHART_1" localSheetId="20" hidden="1">[1]Sheet1!#REF!</definedName>
    <definedName name="_60__123Graph_DCHART_1" localSheetId="22" hidden="1">[1]Sheet1!#REF!</definedName>
    <definedName name="_60__123Graph_DCHART_1" localSheetId="23" hidden="1">[1]Sheet1!#REF!</definedName>
    <definedName name="_60__123Graph_DCHART_1" localSheetId="25" hidden="1">[1]Sheet1!#REF!</definedName>
    <definedName name="_60__123Graph_DCHART_1" localSheetId="27" hidden="1">[1]Sheet1!#REF!</definedName>
    <definedName name="_60__123Graph_DCHART_1" localSheetId="29" hidden="1">[1]Sheet1!#REF!</definedName>
    <definedName name="_60__123Graph_DCHART_1" localSheetId="19" hidden="1">[1]Sheet1!#REF!</definedName>
    <definedName name="_60__123Graph_DCHART_1" localSheetId="4" hidden="1">[1]Sheet1!#REF!</definedName>
    <definedName name="_60__123Graph_DCHART_1" hidden="1">[1]Sheet1!#REF!</definedName>
    <definedName name="_61__123Graph_ACHART_2" localSheetId="17" hidden="1">[1]Sheet1!#REF!</definedName>
    <definedName name="_62__123Graph_ACHART_2" localSheetId="18" hidden="1">[1]Sheet1!#REF!</definedName>
    <definedName name="_63__123Graph_ACHART_2" localSheetId="20" hidden="1">[1]Sheet1!#REF!</definedName>
    <definedName name="_64__123Graph_ACHART_2" localSheetId="22" hidden="1">[1]Sheet1!#REF!</definedName>
    <definedName name="_65__123Graph_ACHART_2" localSheetId="23" hidden="1">[1]Sheet1!#REF!</definedName>
    <definedName name="_66__123Graph_ACHART_2" localSheetId="25" hidden="1">[1]Sheet1!#REF!</definedName>
    <definedName name="_67__123Graph_ACHART_2" localSheetId="27" hidden="1">[1]Sheet1!#REF!</definedName>
    <definedName name="_68__123Graph_ACHART_2" localSheetId="29" hidden="1">[1]Sheet1!#REF!</definedName>
    <definedName name="_69__123Graph_ACHART_2" localSheetId="4" hidden="1">[1]Sheet1!#REF!</definedName>
    <definedName name="_7____123Graph_ACHART_1" localSheetId="27" hidden="1">[1]Sheet1!#REF!</definedName>
    <definedName name="_70__123Graph_ACHART_2" localSheetId="19" hidden="1">[1]Sheet1!#REF!</definedName>
    <definedName name="_70__123Graph_ACHART_2" hidden="1">[1]Sheet1!#REF!</definedName>
    <definedName name="_71__123Graph_BCHART_1" localSheetId="17" hidden="1">[1]Sheet1!#REF!</definedName>
    <definedName name="_72__123Graph_BCHART_1" localSheetId="18" hidden="1">[1]Sheet1!#REF!</definedName>
    <definedName name="_73__123Graph_BCHART_1" localSheetId="20" hidden="1">[1]Sheet1!#REF!</definedName>
    <definedName name="_74__123Graph_BCHART_1" localSheetId="22" hidden="1">[1]Sheet1!#REF!</definedName>
    <definedName name="_75__123Graph_BCHART_1" localSheetId="23" hidden="1">[1]Sheet1!#REF!</definedName>
    <definedName name="_76__123Graph_BCHART_1" localSheetId="25" hidden="1">[1]Sheet1!#REF!</definedName>
    <definedName name="_77__123Graph_BCHART_1" localSheetId="27" hidden="1">[1]Sheet1!#REF!</definedName>
    <definedName name="_78__123Graph_BCHART_1" localSheetId="29" hidden="1">[1]Sheet1!#REF!</definedName>
    <definedName name="_79__123Graph_BCHART_1" localSheetId="4" hidden="1">[1]Sheet1!#REF!</definedName>
    <definedName name="_8____123Graph_ACHART_1" localSheetId="29" hidden="1">[1]Sheet1!#REF!</definedName>
    <definedName name="_80__123Graph_BCHART_1" localSheetId="19" hidden="1">[1]Sheet1!#REF!</definedName>
    <definedName name="_80__123Graph_BCHART_1" hidden="1">[1]Sheet1!#REF!</definedName>
    <definedName name="_81__123Graph_CCHART_1" localSheetId="17" hidden="1">[1]Sheet1!#REF!</definedName>
    <definedName name="_82__123Graph_CCHART_1" localSheetId="18" hidden="1">[1]Sheet1!#REF!</definedName>
    <definedName name="_83__123Graph_CCHART_1" localSheetId="20" hidden="1">[1]Sheet1!#REF!</definedName>
    <definedName name="_84__123Graph_CCHART_1" localSheetId="22" hidden="1">[1]Sheet1!#REF!</definedName>
    <definedName name="_85__123Graph_CCHART_1" localSheetId="23" hidden="1">[1]Sheet1!#REF!</definedName>
    <definedName name="_86__123Graph_CCHART_1" localSheetId="25" hidden="1">[1]Sheet1!#REF!</definedName>
    <definedName name="_87__123Graph_CCHART_1" localSheetId="27" hidden="1">[1]Sheet1!#REF!</definedName>
    <definedName name="_88__123Graph_CCHART_1" localSheetId="29" hidden="1">[1]Sheet1!#REF!</definedName>
    <definedName name="_89__123Graph_CCHART_1" localSheetId="4" hidden="1">[1]Sheet1!#REF!</definedName>
    <definedName name="_9____123Graph_ACHART_1" localSheetId="4" hidden="1">[1]Sheet1!#REF!</definedName>
    <definedName name="_90__123Graph_CCHART_1" localSheetId="19" hidden="1">[1]Sheet1!#REF!</definedName>
    <definedName name="_90__123Graph_CCHART_1" hidden="1">[1]Sheet1!#REF!</definedName>
    <definedName name="_91__123Graph_DCHART_1" localSheetId="17" hidden="1">[1]Sheet1!#REF!</definedName>
    <definedName name="_92__123Graph_DCHART_1" localSheetId="18" hidden="1">[1]Sheet1!#REF!</definedName>
    <definedName name="_93__123Graph_DCHART_1" localSheetId="20" hidden="1">[1]Sheet1!#REF!</definedName>
    <definedName name="_94__123Graph_DCHART_1" localSheetId="22" hidden="1">[1]Sheet1!#REF!</definedName>
    <definedName name="_95__123Graph_DCHART_1" localSheetId="23" hidden="1">[1]Sheet1!#REF!</definedName>
    <definedName name="_96__123Graph_DCHART_1" localSheetId="25" hidden="1">[1]Sheet1!#REF!</definedName>
    <definedName name="_97__123Graph_DCHART_1" localSheetId="27" hidden="1">[1]Sheet1!#REF!</definedName>
    <definedName name="_98__123Graph_DCHART_1" localSheetId="29" hidden="1">[1]Sheet1!#REF!</definedName>
    <definedName name="_99__123Graph_DCHART_1" localSheetId="4" hidden="1">[1]Sheet1!#REF!</definedName>
    <definedName name="_xlnm._FilterDatabase" localSheetId="9" hidden="1">'1'!$A$7:$AC$26</definedName>
    <definedName name="_xlnm._FilterDatabase" localSheetId="1" hidden="1">'2 pielik'!$A$5:$C$5</definedName>
    <definedName name="_xlnm._FilterDatabase" localSheetId="11" hidden="1">'3'!$A$8:$J$77</definedName>
    <definedName name="_xlnm._FilterDatabase" localSheetId="30" hidden="1">'5'!$A$8:$T$17</definedName>
    <definedName name="_xlnm._FilterDatabase" localSheetId="31" hidden="1">'6'!$A$8:$T$12</definedName>
    <definedName name="_xlnm._FilterDatabase" localSheetId="32" hidden="1">'7'!$A$8:$K$14</definedName>
    <definedName name="_lig1" localSheetId="9">#REF!</definedName>
    <definedName name="_lig1" localSheetId="17">#REF!</definedName>
    <definedName name="_lig1" localSheetId="18">#REF!</definedName>
    <definedName name="_lig1" localSheetId="20">#REF!</definedName>
    <definedName name="_lig1" localSheetId="22">#REF!</definedName>
    <definedName name="_lig1" localSheetId="23">#REF!</definedName>
    <definedName name="_lig1" localSheetId="25">#REF!</definedName>
    <definedName name="_lig1" localSheetId="27">#REF!</definedName>
    <definedName name="_lig1" localSheetId="29">#REF!</definedName>
    <definedName name="_lig1" localSheetId="33">#REF!</definedName>
    <definedName name="_lig1" localSheetId="19">#REF!</definedName>
    <definedName name="_lig1" localSheetId="26">#REF!</definedName>
    <definedName name="_lig1" localSheetId="34">#REF!</definedName>
    <definedName name="_lig1" localSheetId="4">#REF!</definedName>
    <definedName name="_lig1">#REF!</definedName>
    <definedName name="_lig2" localSheetId="9">#REF!</definedName>
    <definedName name="_lig2" localSheetId="17">#REF!</definedName>
    <definedName name="_lig2" localSheetId="18">#REF!</definedName>
    <definedName name="_lig2" localSheetId="20">#REF!</definedName>
    <definedName name="_lig2" localSheetId="22">#REF!</definedName>
    <definedName name="_lig2" localSheetId="23">#REF!</definedName>
    <definedName name="_lig2" localSheetId="25">#REF!</definedName>
    <definedName name="_lig2" localSheetId="27">#REF!</definedName>
    <definedName name="_lig2" localSheetId="29">#REF!</definedName>
    <definedName name="_lig2" localSheetId="19">#REF!</definedName>
    <definedName name="_lig2" localSheetId="4">#REF!</definedName>
    <definedName name="_lig2">#REF!</definedName>
    <definedName name="_lig3" localSheetId="9">#REF!</definedName>
    <definedName name="_lig3" localSheetId="17">#REF!</definedName>
    <definedName name="_lig3" localSheetId="18">#REF!</definedName>
    <definedName name="_lig3" localSheetId="20">#REF!</definedName>
    <definedName name="_lig3" localSheetId="22">#REF!</definedName>
    <definedName name="_lig3" localSheetId="23">#REF!</definedName>
    <definedName name="_lig3" localSheetId="25">#REF!</definedName>
    <definedName name="_lig3" localSheetId="27">#REF!</definedName>
    <definedName name="_lig3" localSheetId="29">#REF!</definedName>
    <definedName name="_lig3" localSheetId="19">#REF!</definedName>
    <definedName name="_lig3" localSheetId="4">#REF!</definedName>
    <definedName name="_lig3">#REF!</definedName>
    <definedName name="_lig4" localSheetId="9">#REF!</definedName>
    <definedName name="_lig4" localSheetId="17">#REF!</definedName>
    <definedName name="_lig4" localSheetId="18">#REF!</definedName>
    <definedName name="_lig4" localSheetId="20">#REF!</definedName>
    <definedName name="_lig4" localSheetId="22">#REF!</definedName>
    <definedName name="_lig4" localSheetId="23">#REF!</definedName>
    <definedName name="_lig4" localSheetId="25">#REF!</definedName>
    <definedName name="_lig4" localSheetId="27">#REF!</definedName>
    <definedName name="_lig4" localSheetId="29">#REF!</definedName>
    <definedName name="_lig4" localSheetId="19">#REF!</definedName>
    <definedName name="_lig4" localSheetId="4">#REF!</definedName>
    <definedName name="_lig4">#REF!</definedName>
    <definedName name="_lig5" localSheetId="9">#REF!</definedName>
    <definedName name="_lig5" localSheetId="17">#REF!</definedName>
    <definedName name="_lig5" localSheetId="18">#REF!</definedName>
    <definedName name="_lig5" localSheetId="20">#REF!</definedName>
    <definedName name="_lig5" localSheetId="22">#REF!</definedName>
    <definedName name="_lig5" localSheetId="23">#REF!</definedName>
    <definedName name="_lig5" localSheetId="25">#REF!</definedName>
    <definedName name="_lig5" localSheetId="27">#REF!</definedName>
    <definedName name="_lig5" localSheetId="29">#REF!</definedName>
    <definedName name="_lig5" localSheetId="19">#REF!</definedName>
    <definedName name="_lig5" localSheetId="4">#REF!</definedName>
    <definedName name="_lig5">#REF!</definedName>
    <definedName name="_lig6" localSheetId="9">#REF!</definedName>
    <definedName name="_lig6" localSheetId="17">#REF!</definedName>
    <definedName name="_lig6" localSheetId="18">#REF!</definedName>
    <definedName name="_lig6" localSheetId="20">#REF!</definedName>
    <definedName name="_lig6" localSheetId="22">#REF!</definedName>
    <definedName name="_lig6" localSheetId="23">#REF!</definedName>
    <definedName name="_lig6" localSheetId="25">#REF!</definedName>
    <definedName name="_lig6" localSheetId="27">#REF!</definedName>
    <definedName name="_lig6" localSheetId="29">#REF!</definedName>
    <definedName name="_lig6" localSheetId="19">#REF!</definedName>
    <definedName name="_lig6" localSheetId="4">#REF!</definedName>
    <definedName name="_lig6">#REF!</definedName>
    <definedName name="_lig7" localSheetId="9">#REF!</definedName>
    <definedName name="_lig7" localSheetId="17">#REF!</definedName>
    <definedName name="_lig7" localSheetId="18">#REF!</definedName>
    <definedName name="_lig7" localSheetId="20">#REF!</definedName>
    <definedName name="_lig7" localSheetId="22">#REF!</definedName>
    <definedName name="_lig7" localSheetId="23">#REF!</definedName>
    <definedName name="_lig7" localSheetId="25">#REF!</definedName>
    <definedName name="_lig7" localSheetId="27">#REF!</definedName>
    <definedName name="_lig7" localSheetId="29">#REF!</definedName>
    <definedName name="_lig7" localSheetId="19">#REF!</definedName>
    <definedName name="_lig7" localSheetId="4">#REF!</definedName>
    <definedName name="_lig7">#REF!</definedName>
    <definedName name="a" localSheetId="9" hidden="1">[1]Sheet1!#REF!</definedName>
    <definedName name="a" localSheetId="17" hidden="1">[1]Sheet1!#REF!</definedName>
    <definedName name="a" localSheetId="18" hidden="1">[1]Sheet1!#REF!</definedName>
    <definedName name="a" localSheetId="20" hidden="1">[1]Sheet1!#REF!</definedName>
    <definedName name="a" localSheetId="22" hidden="1">[1]Sheet1!#REF!</definedName>
    <definedName name="a" localSheetId="23" hidden="1">[1]Sheet1!#REF!</definedName>
    <definedName name="a" localSheetId="25" hidden="1">[1]Sheet1!#REF!</definedName>
    <definedName name="a" localSheetId="27" hidden="1">[1]Sheet1!#REF!</definedName>
    <definedName name="a" localSheetId="29" hidden="1">[1]Sheet1!#REF!</definedName>
    <definedName name="a" localSheetId="19" hidden="1">[1]Sheet1!#REF!</definedName>
    <definedName name="a" localSheetId="4" hidden="1">[1]Sheet1!#REF!</definedName>
    <definedName name="a" hidden="1">[1]Sheet1!#REF!</definedName>
    <definedName name="ad">[2]kor_koef!$B$4</definedName>
    <definedName name="adm" localSheetId="9">'[3]SA_tarifs+AG_ieņēmumi'!$M$14</definedName>
    <definedName name="adm">'[3]SA_tarifs+AG_ieņēmumi'!$M$14</definedName>
    <definedName name="admin" localSheetId="9">'[4]SA_tarifs+AG_ieņēmumi'!$M$14</definedName>
    <definedName name="admin">'[4]SA_tarifs+AG_ieņēmumi'!$M$14</definedName>
    <definedName name="admin_2007" localSheetId="9">'[4]SA_tarifs+AG_ieņēmumi'!$M$14</definedName>
    <definedName name="admin_2007">'[4]SA_tarifs+AG_ieņēmumi'!$M$14</definedName>
    <definedName name="anscount" hidden="1">2</definedName>
    <definedName name="at">[2]kor_koef!$B$5</definedName>
    <definedName name="b">[2]kor_koef!$B$10</definedName>
    <definedName name="B_sk_a">'[2]Shem_Atkrit+DRN'!$C$49</definedName>
    <definedName name="B_ska_bio">'[2]Shem_Atkrit+DRN'!$C$50</definedName>
    <definedName name="B_ska_i">'[2]Shem_Atkrit+DRN'!$C$51</definedName>
    <definedName name="bm" localSheetId="9">#REF!</definedName>
    <definedName name="bm" localSheetId="33">#REF!</definedName>
    <definedName name="bm" localSheetId="19">#REF!</definedName>
    <definedName name="bm" localSheetId="26">#REF!</definedName>
    <definedName name="bm" localSheetId="34">#REF!</definedName>
    <definedName name="bm">#REF!</definedName>
    <definedName name="bmb" localSheetId="9">#REF!</definedName>
    <definedName name="bmb" localSheetId="19">#REF!</definedName>
    <definedName name="bmb">#REF!</definedName>
    <definedName name="da" localSheetId="9">#REF!</definedName>
    <definedName name="da" localSheetId="19">#REF!</definedName>
    <definedName name="da">#REF!</definedName>
    <definedName name="dab" localSheetId="9">#REF!</definedName>
    <definedName name="dab" localSheetId="19">#REF!</definedName>
    <definedName name="dab">#REF!</definedName>
    <definedName name="deg" localSheetId="9">'[2]TransportsPār-Nr3.1.4'!$H$3</definedName>
    <definedName name="deg">'[2]TransportsPār-Nr3.1.4'!$H$3</definedName>
    <definedName name="degv" localSheetId="9">'[5]Transp-1'!#REF!</definedName>
    <definedName name="degv" localSheetId="17">'[5]Transp-1'!#REF!</definedName>
    <definedName name="degv" localSheetId="18">'[5]Transp-1'!#REF!</definedName>
    <definedName name="degv" localSheetId="20">'[5]Transp-1'!#REF!</definedName>
    <definedName name="degv" localSheetId="22">'[5]Transp-1'!#REF!</definedName>
    <definedName name="degv" localSheetId="23">'[5]Transp-1'!#REF!</definedName>
    <definedName name="degv" localSheetId="25">'[5]Transp-1'!#REF!</definedName>
    <definedName name="degv" localSheetId="27">'[5]Transp-1'!#REF!</definedName>
    <definedName name="degv" localSheetId="29">'[5]Transp-1'!#REF!</definedName>
    <definedName name="degv" localSheetId="33">'[5]Transp-1'!#REF!</definedName>
    <definedName name="degv" localSheetId="19">'[5]Transp-1'!#REF!</definedName>
    <definedName name="degv" localSheetId="26">'[5]Transp-1'!#REF!</definedName>
    <definedName name="degv" localSheetId="34">'[5]Transp-1'!#REF!</definedName>
    <definedName name="degv" localSheetId="4">'[5]Transp-1'!#REF!</definedName>
    <definedName name="degv">'[5]Transp-1'!#REF!</definedName>
    <definedName name="dr">[2]kor_koef!$B$11</definedName>
    <definedName name="_xlnm.Print_Area" localSheetId="9">'1'!$A$1:$AC$45</definedName>
    <definedName name="_xlnm.Print_Area" localSheetId="10">'2'!$A$1:$AD$56</definedName>
    <definedName name="_xlnm.Print_Area" localSheetId="11">'3'!$A$1:$J$84</definedName>
    <definedName name="_xlnm.Print_Area" localSheetId="30">'5'!$A$1:$T$25</definedName>
    <definedName name="_xlnm.Print_Area" localSheetId="31">'6'!$A$1:$T$20</definedName>
    <definedName name="_xlnm.Print_Area" localSheetId="32">'7'!$A$1:$K$22</definedName>
    <definedName name="_xlnm.Print_Area" localSheetId="6">modelis!$A$1:$G$27</definedName>
    <definedName name="_xlnm.Print_Area" localSheetId="8">salidzinajums!$A$1:$D$76</definedName>
    <definedName name="_xlnm.Print_Area" localSheetId="7">TP!$A$1:$E$76</definedName>
    <definedName name="Eiro">#REF!</definedName>
    <definedName name="eur" localSheetId="9">'[3]SA_tarifs+AG_ieņēmumi'!$A$2</definedName>
    <definedName name="eur">'[3]SA_tarifs+AG_ieņēmumi'!$A$2</definedName>
    <definedName name="euro" localSheetId="9">'[4]SA_tarifs+AG_ieņēmumi'!$A$2</definedName>
    <definedName name="euro">'[4]SA_tarifs+AG_ieņēmumi'!$A$2</definedName>
    <definedName name="g">[2]kor_koef!$B$12</definedName>
    <definedName name="KF">[6]INVESTĪCIJAS!$C$29</definedName>
    <definedName name="meh" localSheetId="9">#REF!</definedName>
    <definedName name="meh" localSheetId="33">#REF!</definedName>
    <definedName name="meh" localSheetId="19">#REF!</definedName>
    <definedName name="meh" localSheetId="26">#REF!</definedName>
    <definedName name="meh" localSheetId="34">#REF!</definedName>
    <definedName name="meh">#REF!</definedName>
    <definedName name="mehb" localSheetId="9">#REF!</definedName>
    <definedName name="mehb" localSheetId="19">#REF!</definedName>
    <definedName name="mehb">#REF!</definedName>
    <definedName name="pr">[2]kor_koef!$B$9</definedName>
    <definedName name="s_periods" localSheetId="9">[7]Pieņēmumi!$C$18</definedName>
    <definedName name="s_periods" localSheetId="33">[8]Pieņēmumi!$C$18</definedName>
    <definedName name="s_periods" localSheetId="15">[8]Pieņēmumi!$C$18</definedName>
    <definedName name="s_periods" localSheetId="13">[8]Pieņēmumi!$C$18</definedName>
    <definedName name="s_periods" localSheetId="19">[8]Pieņēmumi!$C$18</definedName>
    <definedName name="s_periods" localSheetId="26">[8]Pieņēmumi!$C$18</definedName>
    <definedName name="s_periods" localSheetId="34">[8]Pieņēmumi!$C$18</definedName>
    <definedName name="s_periods" localSheetId="8">[8]Pieņēmumi!$C$18</definedName>
    <definedName name="s_periods" localSheetId="14">[8]Pieņēmumi!$C$18</definedName>
    <definedName name="s_periods" localSheetId="7">[8]Pieņēmumi!$C$18</definedName>
    <definedName name="s_periods" localSheetId="12">[8]Pieņēmumi!$C$18</definedName>
    <definedName name="s_periods">[7]Pieņēmumi!$C$18</definedName>
    <definedName name="sencount" hidden="1">1</definedName>
    <definedName name="te">[2]kor_koef!$B$6</definedName>
    <definedName name="va">[2]kor_koef!$B$3</definedName>
    <definedName name="valsts" localSheetId="9">#REF!</definedName>
    <definedName name="valsts" localSheetId="33">#REF!</definedName>
    <definedName name="valsts" localSheetId="19">#REF!</definedName>
    <definedName name="valsts" localSheetId="26">#REF!</definedName>
    <definedName name="valsts" localSheetId="34">#REF!</definedName>
    <definedName name="valsts">#REF!</definedName>
    <definedName name="vi">[2]kor_koef!$B$7</definedName>
    <definedName name="wrn.loandepr." localSheetId="9" hidden="1">{"depr",#N/A,FALSE,"basebalance";"ebrdloan",#N/A,FALSE,"basebalance";"eibloan",#N/A,FALSE,"basebalance";"financiers",#N/A,FALSE,"basebalance"}</definedName>
    <definedName name="wrn.loandepr." localSheetId="33" hidden="1">{"depr",#N/A,FALSE,"basebalance";"ebrdloan",#N/A,FALSE,"basebalance";"eibloan",#N/A,FALSE,"basebalance";"financiers",#N/A,FALSE,"basebalance"}</definedName>
    <definedName name="wrn.loandepr." localSheetId="19" hidden="1">{"depr",#N/A,FALSE,"basebalance";"ebrdloan",#N/A,FALSE,"basebalance";"eibloan",#N/A,FALSE,"basebalance";"financiers",#N/A,FALSE,"basebalance"}</definedName>
    <definedName name="wrn.loandepr." localSheetId="26" hidden="1">{"depr",#N/A,FALSE,"basebalance";"ebrdloan",#N/A,FALSE,"basebalance";"eibloan",#N/A,FALSE,"basebalance";"financiers",#N/A,FALSE,"basebalance"}</definedName>
    <definedName name="wrn.loandepr." localSheetId="34" hidden="1">{"depr",#N/A,FALSE,"basebalance";"ebrdloan",#N/A,FALSE,"basebalance";"eibloan",#N/A,FALSE,"basebalance";"financiers",#N/A,FALSE,"basebalance"}</definedName>
    <definedName name="wrn.loandepr." hidden="1">{"depr",#N/A,FALSE,"basebalance";"ebrdloan",#N/A,FALSE,"basebalance";"eibloan",#N/A,FALSE,"basebalance";"financiers",#N/A,FALSE,"basebalance"}</definedName>
    <definedName name="wrn.profbalcash." localSheetId="9" hidden="1">{"balance",#N/A,FALSE,"revbal";"cashflo",#N/A,FALSE,"revbal"}</definedName>
    <definedName name="wrn.profbalcash." localSheetId="33" hidden="1">{"balance",#N/A,FALSE,"revbal";"cashflo",#N/A,FALSE,"revbal"}</definedName>
    <definedName name="wrn.profbalcash." localSheetId="19" hidden="1">{"balance",#N/A,FALSE,"revbal";"cashflo",#N/A,FALSE,"revbal"}</definedName>
    <definedName name="wrn.profbalcash." localSheetId="26" hidden="1">{"balance",#N/A,FALSE,"revbal";"cashflo",#N/A,FALSE,"revbal"}</definedName>
    <definedName name="wrn.profbalcash." localSheetId="34" hidden="1">{"balance",#N/A,FALSE,"revbal";"cashflo",#N/A,FALSE,"revbal"}</definedName>
    <definedName name="wrn.profbalcash." hidden="1">{"balance",#N/A,FALSE,"revbal";"cashflo",#N/A,FALSE,"revbal"}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7" i="6" l="1"/>
  <c r="V60" i="6"/>
  <c r="V56" i="6"/>
  <c r="V50" i="6"/>
  <c r="V45" i="6"/>
  <c r="V41" i="6"/>
  <c r="V37" i="6"/>
  <c r="V10" i="6"/>
  <c r="V39" i="6"/>
  <c r="V40" i="6"/>
  <c r="V42" i="6"/>
  <c r="V43" i="6"/>
  <c r="V44" i="6"/>
  <c r="V46" i="6"/>
  <c r="V47" i="6"/>
  <c r="V48" i="6"/>
  <c r="V49" i="6"/>
  <c r="V51" i="6"/>
  <c r="V52" i="6"/>
  <c r="V53" i="6"/>
  <c r="V54" i="6"/>
  <c r="V55" i="6"/>
  <c r="V57" i="6"/>
  <c r="V58" i="6"/>
  <c r="V59" i="6"/>
  <c r="V38" i="6"/>
  <c r="AI39" i="6"/>
  <c r="AI40" i="6"/>
  <c r="AI41" i="6"/>
  <c r="AI42" i="6"/>
  <c r="AI43" i="6"/>
  <c r="AI44" i="6"/>
  <c r="AI45" i="6"/>
  <c r="AI46" i="6"/>
  <c r="AI47" i="6"/>
  <c r="AI48" i="6"/>
  <c r="AI49" i="6"/>
  <c r="AI50" i="6"/>
  <c r="AI51" i="6"/>
  <c r="AI52" i="6"/>
  <c r="AI53" i="6"/>
  <c r="AI54" i="6"/>
  <c r="AI55" i="6"/>
  <c r="AI56" i="6"/>
  <c r="AI57" i="6"/>
  <c r="AI58" i="6"/>
  <c r="AI59" i="6"/>
  <c r="AI38" i="6"/>
  <c r="AI29" i="6"/>
  <c r="Q18" i="6"/>
  <c r="Q12" i="6"/>
  <c r="Q33" i="6"/>
  <c r="Q76" i="6"/>
  <c r="Q75" i="6"/>
  <c r="Q74" i="6"/>
  <c r="Q73" i="6"/>
  <c r="Q72" i="6"/>
  <c r="Q71" i="6"/>
  <c r="Q70" i="6"/>
  <c r="Q68" i="6"/>
  <c r="Q67" i="6"/>
  <c r="Q66" i="6"/>
  <c r="Q65" i="6"/>
  <c r="Q64" i="6"/>
  <c r="Q63" i="6"/>
  <c r="Q62" i="6"/>
  <c r="Q61" i="6"/>
  <c r="Q58" i="6"/>
  <c r="Q49" i="6"/>
  <c r="Q36" i="6"/>
  <c r="Q35" i="6"/>
  <c r="Q34" i="6"/>
  <c r="Q31" i="6"/>
  <c r="Q29" i="6"/>
  <c r="Q28" i="6"/>
  <c r="Q27" i="6"/>
  <c r="Q26" i="6"/>
  <c r="Q25" i="6"/>
  <c r="Q24" i="6"/>
  <c r="Q22" i="6"/>
  <c r="Q21" i="6"/>
  <c r="Q19" i="6"/>
  <c r="Q17" i="6"/>
  <c r="Q13" i="6"/>
  <c r="Q14" i="6"/>
  <c r="O12" i="6"/>
  <c r="O76" i="6"/>
  <c r="O75" i="6"/>
  <c r="O74" i="6"/>
  <c r="O73" i="6"/>
  <c r="O72" i="6"/>
  <c r="O71" i="6"/>
  <c r="O70" i="6"/>
  <c r="O68" i="6"/>
  <c r="O67" i="6"/>
  <c r="O66" i="6"/>
  <c r="O65" i="6"/>
  <c r="O64" i="6"/>
  <c r="O63" i="6"/>
  <c r="O62" i="6"/>
  <c r="O61" i="6"/>
  <c r="O58" i="6"/>
  <c r="O49" i="6"/>
  <c r="O36" i="6"/>
  <c r="O35" i="6"/>
  <c r="O34" i="6"/>
  <c r="O33" i="6"/>
  <c r="O31" i="6"/>
  <c r="O29" i="6"/>
  <c r="O28" i="6"/>
  <c r="O27" i="6"/>
  <c r="O26" i="6"/>
  <c r="O25" i="6"/>
  <c r="O24" i="6"/>
  <c r="O22" i="6"/>
  <c r="O21" i="6"/>
  <c r="O19" i="6"/>
  <c r="O18" i="6"/>
  <c r="O17" i="6"/>
  <c r="O13" i="6"/>
  <c r="O14" i="6"/>
  <c r="M12" i="6"/>
  <c r="M76" i="6"/>
  <c r="M75" i="6"/>
  <c r="M74" i="6"/>
  <c r="M73" i="6"/>
  <c r="M72" i="6"/>
  <c r="M71" i="6"/>
  <c r="M70" i="6"/>
  <c r="M68" i="6"/>
  <c r="M67" i="6"/>
  <c r="M66" i="6"/>
  <c r="M65" i="6"/>
  <c r="M64" i="6"/>
  <c r="M63" i="6"/>
  <c r="M62" i="6"/>
  <c r="M61" i="6"/>
  <c r="M58" i="6"/>
  <c r="M49" i="6"/>
  <c r="M36" i="6"/>
  <c r="M35" i="6"/>
  <c r="M34" i="6"/>
  <c r="M33" i="6"/>
  <c r="M31" i="6"/>
  <c r="M29" i="6"/>
  <c r="M28" i="6"/>
  <c r="M27" i="6"/>
  <c r="M26" i="6"/>
  <c r="M25" i="6"/>
  <c r="M24" i="6"/>
  <c r="M22" i="6"/>
  <c r="M21" i="6"/>
  <c r="M19" i="6"/>
  <c r="M18" i="6"/>
  <c r="M17" i="6"/>
  <c r="M14" i="6"/>
  <c r="M13" i="6"/>
  <c r="Y12" i="6"/>
  <c r="Z12" i="6" s="1"/>
  <c r="F60" i="6"/>
  <c r="F56" i="6"/>
  <c r="F50" i="6"/>
  <c r="F32" i="6"/>
  <c r="F30" i="6"/>
  <c r="F23" i="6"/>
  <c r="F15" i="6"/>
  <c r="F10" i="6"/>
  <c r="G60" i="6"/>
  <c r="G56" i="6"/>
  <c r="G50" i="6"/>
  <c r="G32" i="6"/>
  <c r="G30" i="6"/>
  <c r="G23" i="6"/>
  <c r="G15" i="6"/>
  <c r="G10" i="6"/>
  <c r="AD49" i="6"/>
  <c r="AD26" i="6"/>
  <c r="AD24" i="6"/>
  <c r="AB49" i="6"/>
  <c r="AB26" i="6"/>
  <c r="AB24" i="6"/>
  <c r="Z49" i="6"/>
  <c r="Z26" i="6"/>
  <c r="Z24" i="6"/>
  <c r="AF12" i="6"/>
  <c r="AF76" i="6"/>
  <c r="AC76" i="6"/>
  <c r="AD76" i="6" s="1"/>
  <c r="AA76" i="6"/>
  <c r="AB76" i="6" s="1"/>
  <c r="Y76" i="6"/>
  <c r="Z76" i="6" s="1"/>
  <c r="AF75" i="6"/>
  <c r="AC75" i="6"/>
  <c r="AD75" i="6" s="1"/>
  <c r="AA75" i="6"/>
  <c r="AB75" i="6" s="1"/>
  <c r="Y75" i="6"/>
  <c r="Z75" i="6" s="1"/>
  <c r="AF74" i="6"/>
  <c r="AC74" i="6"/>
  <c r="AD74" i="6" s="1"/>
  <c r="AA74" i="6"/>
  <c r="AB74" i="6" s="1"/>
  <c r="Y74" i="6"/>
  <c r="Z74" i="6" s="1"/>
  <c r="AF73" i="6"/>
  <c r="AC73" i="6"/>
  <c r="AD73" i="6" s="1"/>
  <c r="AA73" i="6"/>
  <c r="AB73" i="6" s="1"/>
  <c r="Y73" i="6"/>
  <c r="Z73" i="6" s="1"/>
  <c r="AF72" i="6"/>
  <c r="AC72" i="6"/>
  <c r="AD72" i="6" s="1"/>
  <c r="AA72" i="6"/>
  <c r="AB72" i="6" s="1"/>
  <c r="Y72" i="6"/>
  <c r="AF71" i="6"/>
  <c r="AC71" i="6"/>
  <c r="AD71" i="6" s="1"/>
  <c r="AA71" i="6"/>
  <c r="AB71" i="6" s="1"/>
  <c r="Y71" i="6"/>
  <c r="Z71" i="6" s="1"/>
  <c r="AF70" i="6"/>
  <c r="AC70" i="6"/>
  <c r="AD70" i="6" s="1"/>
  <c r="AA70" i="6"/>
  <c r="AB70" i="6" s="1"/>
  <c r="Y70" i="6"/>
  <c r="Z70" i="6" s="1"/>
  <c r="AF68" i="6"/>
  <c r="AC68" i="6"/>
  <c r="AD68" i="6" s="1"/>
  <c r="AA68" i="6"/>
  <c r="AB68" i="6" s="1"/>
  <c r="Y68" i="6"/>
  <c r="AF67" i="6"/>
  <c r="AC67" i="6"/>
  <c r="AD67" i="6" s="1"/>
  <c r="AA67" i="6"/>
  <c r="AB67" i="6" s="1"/>
  <c r="Y67" i="6"/>
  <c r="Z67" i="6" s="1"/>
  <c r="AF66" i="6"/>
  <c r="AC66" i="6"/>
  <c r="AD66" i="6" s="1"/>
  <c r="AA66" i="6"/>
  <c r="AB66" i="6" s="1"/>
  <c r="Y66" i="6"/>
  <c r="Z66" i="6" s="1"/>
  <c r="AF65" i="6"/>
  <c r="AC65" i="6"/>
  <c r="AD65" i="6" s="1"/>
  <c r="AA65" i="6"/>
  <c r="AB65" i="6" s="1"/>
  <c r="Y65" i="6"/>
  <c r="Z65" i="6" s="1"/>
  <c r="AF64" i="6"/>
  <c r="AC64" i="6"/>
  <c r="AD64" i="6" s="1"/>
  <c r="AA64" i="6"/>
  <c r="AB64" i="6" s="1"/>
  <c r="Y64" i="6"/>
  <c r="Z64" i="6" s="1"/>
  <c r="AF63" i="6"/>
  <c r="AC63" i="6"/>
  <c r="AD63" i="6" s="1"/>
  <c r="AA63" i="6"/>
  <c r="AB63" i="6" s="1"/>
  <c r="Y63" i="6"/>
  <c r="Z63" i="6" s="1"/>
  <c r="AF62" i="6"/>
  <c r="AC62" i="6"/>
  <c r="AD62" i="6" s="1"/>
  <c r="AA62" i="6"/>
  <c r="AB62" i="6" s="1"/>
  <c r="Y62" i="6"/>
  <c r="Z62" i="6" s="1"/>
  <c r="AF61" i="6"/>
  <c r="AC61" i="6"/>
  <c r="AD61" i="6" s="1"/>
  <c r="AA61" i="6"/>
  <c r="AB61" i="6" s="1"/>
  <c r="Y61" i="6"/>
  <c r="Z61" i="6" s="1"/>
  <c r="AH59" i="6"/>
  <c r="AF58" i="6"/>
  <c r="AC58" i="6"/>
  <c r="AD58" i="6" s="1"/>
  <c r="AA58" i="6"/>
  <c r="AB58" i="6" s="1"/>
  <c r="Y58" i="6"/>
  <c r="Z58" i="6" s="1"/>
  <c r="AH54" i="6"/>
  <c r="AH53" i="6"/>
  <c r="AH52" i="6"/>
  <c r="AF49" i="6"/>
  <c r="AF36" i="6"/>
  <c r="AC36" i="6"/>
  <c r="AD36" i="6" s="1"/>
  <c r="AA36" i="6"/>
  <c r="AB36" i="6" s="1"/>
  <c r="Y36" i="6"/>
  <c r="Z36" i="6" s="1"/>
  <c r="AF35" i="6"/>
  <c r="AC35" i="6"/>
  <c r="AD35" i="6" s="1"/>
  <c r="AA35" i="6"/>
  <c r="AB35" i="6" s="1"/>
  <c r="Y35" i="6"/>
  <c r="Z35" i="6" s="1"/>
  <c r="AF34" i="6"/>
  <c r="AC34" i="6"/>
  <c r="AD34" i="6" s="1"/>
  <c r="AA34" i="6"/>
  <c r="AB34" i="6" s="1"/>
  <c r="Y34" i="6"/>
  <c r="Z34" i="6" s="1"/>
  <c r="AF33" i="6"/>
  <c r="AC33" i="6"/>
  <c r="AD33" i="6" s="1"/>
  <c r="AA33" i="6"/>
  <c r="AB33" i="6" s="1"/>
  <c r="Y33" i="6"/>
  <c r="Z33" i="6" s="1"/>
  <c r="AF31" i="6"/>
  <c r="AC31" i="6"/>
  <c r="AD31" i="6" s="1"/>
  <c r="AA31" i="6"/>
  <c r="AB31" i="6" s="1"/>
  <c r="Y31" i="6"/>
  <c r="Z31" i="6" s="1"/>
  <c r="AF29" i="6"/>
  <c r="AC29" i="6"/>
  <c r="AD29" i="6" s="1"/>
  <c r="AA29" i="6"/>
  <c r="AB29" i="6" s="1"/>
  <c r="Y29" i="6"/>
  <c r="Z29" i="6" s="1"/>
  <c r="AF28" i="6"/>
  <c r="AC28" i="6"/>
  <c r="AD28" i="6" s="1"/>
  <c r="AA28" i="6"/>
  <c r="AB28" i="6" s="1"/>
  <c r="Y28" i="6"/>
  <c r="Z28" i="6" s="1"/>
  <c r="AF27" i="6"/>
  <c r="AC27" i="6"/>
  <c r="AD27" i="6" s="1"/>
  <c r="AA27" i="6"/>
  <c r="AB27" i="6" s="1"/>
  <c r="Y27" i="6"/>
  <c r="Z27" i="6" s="1"/>
  <c r="AF26" i="6"/>
  <c r="AF25" i="6"/>
  <c r="AC25" i="6"/>
  <c r="AD25" i="6" s="1"/>
  <c r="AA25" i="6"/>
  <c r="AB25" i="6" s="1"/>
  <c r="Y25" i="6"/>
  <c r="Z25" i="6" s="1"/>
  <c r="AF24" i="6"/>
  <c r="AF22" i="6"/>
  <c r="AC22" i="6"/>
  <c r="AD22" i="6" s="1"/>
  <c r="AA22" i="6"/>
  <c r="AB22" i="6" s="1"/>
  <c r="Y22" i="6"/>
  <c r="Z22" i="6" s="1"/>
  <c r="AF21" i="6"/>
  <c r="AC21" i="6"/>
  <c r="AD21" i="6" s="1"/>
  <c r="AA21" i="6"/>
  <c r="AB21" i="6" s="1"/>
  <c r="Y21" i="6"/>
  <c r="Z21" i="6" s="1"/>
  <c r="AF19" i="6"/>
  <c r="AC19" i="6"/>
  <c r="AD19" i="6" s="1"/>
  <c r="AA19" i="6"/>
  <c r="AB19" i="6" s="1"/>
  <c r="Y19" i="6"/>
  <c r="Z19" i="6" s="1"/>
  <c r="AF18" i="6"/>
  <c r="AC18" i="6"/>
  <c r="AD18" i="6" s="1"/>
  <c r="AA18" i="6"/>
  <c r="AB18" i="6" s="1"/>
  <c r="Y18" i="6"/>
  <c r="Z18" i="6" s="1"/>
  <c r="AF17" i="6"/>
  <c r="AC17" i="6"/>
  <c r="AD17" i="6" s="1"/>
  <c r="AA17" i="6"/>
  <c r="AB17" i="6" s="1"/>
  <c r="Y17" i="6"/>
  <c r="Z17" i="6" s="1"/>
  <c r="AF14" i="6"/>
  <c r="AC14" i="6"/>
  <c r="AD14" i="6" s="1"/>
  <c r="AA14" i="6"/>
  <c r="AB14" i="6" s="1"/>
  <c r="Y14" i="6"/>
  <c r="Z14" i="6" s="1"/>
  <c r="AF13" i="6"/>
  <c r="AC13" i="6"/>
  <c r="AD13" i="6" s="1"/>
  <c r="AA13" i="6"/>
  <c r="AB13" i="6" s="1"/>
  <c r="Y13" i="6"/>
  <c r="Z13" i="6" s="1"/>
  <c r="AC12" i="6"/>
  <c r="AD12" i="6" s="1"/>
  <c r="AA12" i="6"/>
  <c r="AB12" i="6" s="1"/>
  <c r="S76" i="6"/>
  <c r="P76" i="6"/>
  <c r="N76" i="6"/>
  <c r="L76" i="6"/>
  <c r="S75" i="6"/>
  <c r="P75" i="6"/>
  <c r="N75" i="6"/>
  <c r="L75" i="6"/>
  <c r="S74" i="6"/>
  <c r="P74" i="6"/>
  <c r="N74" i="6"/>
  <c r="L74" i="6"/>
  <c r="S73" i="6"/>
  <c r="P73" i="6"/>
  <c r="N73" i="6"/>
  <c r="L73" i="6"/>
  <c r="S72" i="6"/>
  <c r="P72" i="6"/>
  <c r="N72" i="6"/>
  <c r="L72" i="6"/>
  <c r="S71" i="6"/>
  <c r="P71" i="6"/>
  <c r="N71" i="6"/>
  <c r="L71" i="6"/>
  <c r="S70" i="6"/>
  <c r="P70" i="6"/>
  <c r="N70" i="6"/>
  <c r="L70" i="6"/>
  <c r="S68" i="6"/>
  <c r="P68" i="6"/>
  <c r="N68" i="6"/>
  <c r="L68" i="6"/>
  <c r="S67" i="6"/>
  <c r="P67" i="6"/>
  <c r="N67" i="6"/>
  <c r="L67" i="6"/>
  <c r="S66" i="6"/>
  <c r="P66" i="6"/>
  <c r="N66" i="6"/>
  <c r="L66" i="6"/>
  <c r="S65" i="6"/>
  <c r="P65" i="6"/>
  <c r="N65" i="6"/>
  <c r="L65" i="6"/>
  <c r="S64" i="6"/>
  <c r="P64" i="6"/>
  <c r="N64" i="6"/>
  <c r="L64" i="6"/>
  <c r="S63" i="6"/>
  <c r="P63" i="6"/>
  <c r="N63" i="6"/>
  <c r="L63" i="6"/>
  <c r="S62" i="6"/>
  <c r="P62" i="6"/>
  <c r="N62" i="6"/>
  <c r="L62" i="6"/>
  <c r="S61" i="6"/>
  <c r="P61" i="6"/>
  <c r="N61" i="6"/>
  <c r="L61" i="6"/>
  <c r="U59" i="6"/>
  <c r="S58" i="6"/>
  <c r="P58" i="6"/>
  <c r="N58" i="6"/>
  <c r="L58" i="6"/>
  <c r="U54" i="6"/>
  <c r="U53" i="6"/>
  <c r="U52" i="6"/>
  <c r="S49" i="6"/>
  <c r="S36" i="6"/>
  <c r="P36" i="6"/>
  <c r="N36" i="6"/>
  <c r="L36" i="6"/>
  <c r="S35" i="6"/>
  <c r="P35" i="6"/>
  <c r="N35" i="6"/>
  <c r="L35" i="6"/>
  <c r="S34" i="6"/>
  <c r="P34" i="6"/>
  <c r="N34" i="6"/>
  <c r="L34" i="6"/>
  <c r="S33" i="6"/>
  <c r="P33" i="6"/>
  <c r="N33" i="6"/>
  <c r="L33" i="6"/>
  <c r="S31" i="6"/>
  <c r="P31" i="6"/>
  <c r="N31" i="6"/>
  <c r="L31" i="6"/>
  <c r="S29" i="6"/>
  <c r="P29" i="6"/>
  <c r="N29" i="6"/>
  <c r="L29" i="6"/>
  <c r="S28" i="6"/>
  <c r="P28" i="6"/>
  <c r="N28" i="6"/>
  <c r="L28" i="6"/>
  <c r="S27" i="6"/>
  <c r="P27" i="6"/>
  <c r="N27" i="6"/>
  <c r="L27" i="6"/>
  <c r="S26" i="6"/>
  <c r="S25" i="6"/>
  <c r="P25" i="6"/>
  <c r="N25" i="6"/>
  <c r="L25" i="6"/>
  <c r="S24" i="6"/>
  <c r="S22" i="6"/>
  <c r="P22" i="6"/>
  <c r="N22" i="6"/>
  <c r="L22" i="6"/>
  <c r="S21" i="6"/>
  <c r="P21" i="6"/>
  <c r="N21" i="6"/>
  <c r="L21" i="6"/>
  <c r="S19" i="6"/>
  <c r="P19" i="6"/>
  <c r="N19" i="6"/>
  <c r="L19" i="6"/>
  <c r="S18" i="6"/>
  <c r="P18" i="6"/>
  <c r="N18" i="6"/>
  <c r="L18" i="6"/>
  <c r="S17" i="6"/>
  <c r="P17" i="6"/>
  <c r="N17" i="6"/>
  <c r="L17" i="6"/>
  <c r="S14" i="6"/>
  <c r="P14" i="6"/>
  <c r="N14" i="6"/>
  <c r="L14" i="6"/>
  <c r="S13" i="6"/>
  <c r="P13" i="6"/>
  <c r="N13" i="6"/>
  <c r="L13" i="6"/>
  <c r="S12" i="6"/>
  <c r="P12" i="6"/>
  <c r="N12" i="6"/>
  <c r="L12" i="6"/>
  <c r="H65" i="78"/>
  <c r="H67" i="78"/>
  <c r="H66" i="78"/>
  <c r="H63" i="78"/>
  <c r="H62" i="78"/>
  <c r="H61" i="78"/>
  <c r="H59" i="78"/>
  <c r="H58" i="78"/>
  <c r="H55" i="78"/>
  <c r="H54" i="78"/>
  <c r="H53" i="78"/>
  <c r="H51" i="78"/>
  <c r="H50" i="78"/>
  <c r="H48" i="78"/>
  <c r="H46" i="78"/>
  <c r="H44" i="78"/>
  <c r="H42" i="78"/>
  <c r="H40" i="78"/>
  <c r="H38" i="78"/>
  <c r="H36" i="78"/>
  <c r="H35" i="78"/>
  <c r="H34" i="78"/>
  <c r="H33" i="78"/>
  <c r="H32" i="78"/>
  <c r="H31" i="78"/>
  <c r="H30" i="78"/>
  <c r="H29" i="78"/>
  <c r="H28" i="78"/>
  <c r="H27" i="78"/>
  <c r="H26" i="78"/>
  <c r="H25" i="78"/>
  <c r="H24" i="78"/>
  <c r="H23" i="78"/>
  <c r="H22" i="78"/>
  <c r="H21" i="78"/>
  <c r="H20" i="78"/>
  <c r="H19" i="78"/>
  <c r="H18" i="78"/>
  <c r="H17" i="78"/>
  <c r="H15" i="78"/>
  <c r="H14" i="78"/>
  <c r="H13" i="78"/>
  <c r="H7" i="78"/>
  <c r="H8" i="78"/>
  <c r="H9" i="78"/>
  <c r="H10" i="78"/>
  <c r="H11" i="78"/>
  <c r="H6" i="78"/>
  <c r="G18" i="78"/>
  <c r="G67" i="78"/>
  <c r="G66" i="78"/>
  <c r="G65" i="78"/>
  <c r="G63" i="78"/>
  <c r="G62" i="78"/>
  <c r="G61" i="78"/>
  <c r="G59" i="78"/>
  <c r="G58" i="78"/>
  <c r="G55" i="78"/>
  <c r="G54" i="78"/>
  <c r="G53" i="78"/>
  <c r="G51" i="78"/>
  <c r="G50" i="78"/>
  <c r="G48" i="78"/>
  <c r="G46" i="78"/>
  <c r="G44" i="78"/>
  <c r="G42" i="78"/>
  <c r="G40" i="78"/>
  <c r="G38" i="78"/>
  <c r="G26" i="78"/>
  <c r="G27" i="78"/>
  <c r="G28" i="78"/>
  <c r="G29" i="78"/>
  <c r="G30" i="78"/>
  <c r="G31" i="78"/>
  <c r="G32" i="78"/>
  <c r="G33" i="78"/>
  <c r="G34" i="78"/>
  <c r="G35" i="78"/>
  <c r="G36" i="78"/>
  <c r="G25" i="78"/>
  <c r="G24" i="78"/>
  <c r="G23" i="78"/>
  <c r="G22" i="78"/>
  <c r="G21" i="78"/>
  <c r="G20" i="78"/>
  <c r="G19" i="78"/>
  <c r="G17" i="78"/>
  <c r="G15" i="78"/>
  <c r="G14" i="78"/>
  <c r="G13" i="78"/>
  <c r="G7" i="78"/>
  <c r="G8" i="78"/>
  <c r="G9" i="78"/>
  <c r="G10" i="78"/>
  <c r="G11" i="78"/>
  <c r="G6" i="78"/>
  <c r="F67" i="78"/>
  <c r="F63" i="78"/>
  <c r="F62" i="78"/>
  <c r="F66" i="78" s="1"/>
  <c r="F61" i="78"/>
  <c r="F65" i="78" s="1"/>
  <c r="F59" i="78"/>
  <c r="F55" i="78"/>
  <c r="F24" i="78"/>
  <c r="F19" i="78"/>
  <c r="F18" i="78"/>
  <c r="F17" i="78" s="1"/>
  <c r="F38" i="78" s="1"/>
  <c r="F46" i="78" s="1"/>
  <c r="F13" i="78"/>
  <c r="F7" i="78"/>
  <c r="F6" i="78"/>
  <c r="E67" i="78"/>
  <c r="E66" i="78"/>
  <c r="E63" i="78"/>
  <c r="E62" i="78"/>
  <c r="E61" i="78"/>
  <c r="E65" i="78" s="1"/>
  <c r="E59" i="78"/>
  <c r="E55" i="78"/>
  <c r="E24" i="78"/>
  <c r="E19" i="78"/>
  <c r="E18" i="78"/>
  <c r="E17" i="78" s="1"/>
  <c r="E13" i="78"/>
  <c r="E38" i="78" s="1"/>
  <c r="E46" i="78" s="1"/>
  <c r="E7" i="78"/>
  <c r="E6" i="78"/>
  <c r="D63" i="78"/>
  <c r="D62" i="78"/>
  <c r="D61" i="78"/>
  <c r="D59" i="78"/>
  <c r="D55" i="78"/>
  <c r="D24" i="78"/>
  <c r="D19" i="78"/>
  <c r="D18" i="78" s="1"/>
  <c r="D17" i="78" s="1"/>
  <c r="D13" i="78"/>
  <c r="D7" i="78"/>
  <c r="D6" i="78" s="1"/>
  <c r="E63" i="77"/>
  <c r="D63" i="77"/>
  <c r="E62" i="77"/>
  <c r="D62" i="77"/>
  <c r="E61" i="77"/>
  <c r="D61" i="77"/>
  <c r="D59" i="77"/>
  <c r="E55" i="77"/>
  <c r="D55" i="77"/>
  <c r="E24" i="77"/>
  <c r="D24" i="77"/>
  <c r="E19" i="77"/>
  <c r="D19" i="77"/>
  <c r="E13" i="77"/>
  <c r="D13" i="77"/>
  <c r="E7" i="77"/>
  <c r="E6" i="77" s="1"/>
  <c r="D7" i="77"/>
  <c r="D6" i="77" s="1"/>
  <c r="AZ19" i="72"/>
  <c r="AY19" i="72"/>
  <c r="AX19" i="72"/>
  <c r="AW19" i="72"/>
  <c r="AV19" i="72"/>
  <c r="AU19" i="72"/>
  <c r="AT19" i="72"/>
  <c r="AS19" i="72"/>
  <c r="AR19" i="72"/>
  <c r="AQ19" i="72"/>
  <c r="AP19" i="72"/>
  <c r="AO19" i="72"/>
  <c r="AN19" i="72"/>
  <c r="AM19" i="72"/>
  <c r="AL19" i="72"/>
  <c r="AK19" i="72"/>
  <c r="AJ19" i="72"/>
  <c r="AI19" i="72"/>
  <c r="AH19" i="72"/>
  <c r="AG19" i="72"/>
  <c r="AF19" i="72"/>
  <c r="AE19" i="72"/>
  <c r="AD19" i="72"/>
  <c r="AC19" i="72"/>
  <c r="AB19" i="72"/>
  <c r="AA19" i="72"/>
  <c r="Z19" i="72"/>
  <c r="Y19" i="72"/>
  <c r="X19" i="72"/>
  <c r="W19" i="72"/>
  <c r="V19" i="72"/>
  <c r="U19" i="72"/>
  <c r="G7" i="70"/>
  <c r="P9" i="12"/>
  <c r="N36" i="66"/>
  <c r="M36" i="66"/>
  <c r="L36" i="66"/>
  <c r="K36" i="66"/>
  <c r="J36" i="66"/>
  <c r="I36" i="66"/>
  <c r="H36" i="66"/>
  <c r="G36" i="66"/>
  <c r="O34" i="66"/>
  <c r="O33" i="66"/>
  <c r="O31" i="66"/>
  <c r="O30" i="66"/>
  <c r="O29" i="66"/>
  <c r="O28" i="66"/>
  <c r="O27" i="66"/>
  <c r="O26" i="66"/>
  <c r="O25" i="66"/>
  <c r="O24" i="66"/>
  <c r="O23" i="66"/>
  <c r="O21" i="66"/>
  <c r="O20" i="66"/>
  <c r="O19" i="66"/>
  <c r="O18" i="66"/>
  <c r="O14" i="66"/>
  <c r="O12" i="66"/>
  <c r="O11" i="66"/>
  <c r="O10" i="66"/>
  <c r="O13" i="66"/>
  <c r="O32" i="66"/>
  <c r="D25" i="11"/>
  <c r="E24" i="11" s="1"/>
  <c r="J23" i="12"/>
  <c r="M24" i="12" s="1"/>
  <c r="G12" i="11" s="1"/>
  <c r="H10" i="6"/>
  <c r="Q10" i="5"/>
  <c r="F25" i="11"/>
  <c r="P23" i="12"/>
  <c r="P24" i="12"/>
  <c r="I23" i="12"/>
  <c r="I24" i="12" s="1"/>
  <c r="H23" i="12"/>
  <c r="G23" i="12"/>
  <c r="F23" i="12"/>
  <c r="E23" i="12"/>
  <c r="D23" i="12"/>
  <c r="K23" i="12"/>
  <c r="K24" i="12"/>
  <c r="G10" i="11" s="1"/>
  <c r="N23" i="12"/>
  <c r="N24" i="12" s="1"/>
  <c r="B20" i="17"/>
  <c r="E52" i="5"/>
  <c r="S20" i="17"/>
  <c r="U20" i="17"/>
  <c r="Q11" i="17"/>
  <c r="Q9" i="17"/>
  <c r="Q8" i="17"/>
  <c r="D20" i="17"/>
  <c r="C20" i="17"/>
  <c r="P20" i="17"/>
  <c r="O20" i="17"/>
  <c r="N20" i="17"/>
  <c r="M20" i="17"/>
  <c r="L20" i="17"/>
  <c r="K20" i="17"/>
  <c r="H20" i="17"/>
  <c r="J20" i="17"/>
  <c r="I20" i="17"/>
  <c r="G20" i="17"/>
  <c r="F20" i="17"/>
  <c r="E20" i="17"/>
  <c r="Q18" i="17"/>
  <c r="Q17" i="17"/>
  <c r="Q16" i="17"/>
  <c r="Q15" i="17"/>
  <c r="Q14" i="17"/>
  <c r="Q13" i="17"/>
  <c r="Q12" i="17"/>
  <c r="Q10" i="17"/>
  <c r="Q27" i="5"/>
  <c r="Q34" i="5"/>
  <c r="Q25" i="5"/>
  <c r="Q18" i="5"/>
  <c r="Q19" i="5"/>
  <c r="Q20" i="5"/>
  <c r="Q21" i="5"/>
  <c r="Q11" i="5"/>
  <c r="Q40" i="5"/>
  <c r="Q46" i="5"/>
  <c r="Q47" i="5"/>
  <c r="Q48" i="5"/>
  <c r="Q49" i="5"/>
  <c r="Q35" i="5"/>
  <c r="Q36" i="5"/>
  <c r="Q37" i="5"/>
  <c r="Q39" i="5"/>
  <c r="Q41" i="5"/>
  <c r="Q42" i="5"/>
  <c r="Q43" i="5"/>
  <c r="Q44" i="5"/>
  <c r="Q45" i="5"/>
  <c r="F10" i="8"/>
  <c r="F12" i="8" s="1"/>
  <c r="F10" i="9"/>
  <c r="H56" i="6"/>
  <c r="I11" i="9"/>
  <c r="H60" i="6"/>
  <c r="F10" i="7"/>
  <c r="F17" i="7"/>
  <c r="Q19" i="17"/>
  <c r="Q22" i="5"/>
  <c r="Q24" i="5"/>
  <c r="Q26" i="5"/>
  <c r="Q17" i="5"/>
  <c r="F14" i="9"/>
  <c r="Q12" i="5"/>
  <c r="Q16" i="5"/>
  <c r="Q23" i="5"/>
  <c r="Q14" i="5"/>
  <c r="Q13" i="5"/>
  <c r="Q15" i="5"/>
  <c r="H15" i="6"/>
  <c r="H32" i="6"/>
  <c r="H23" i="6"/>
  <c r="H30" i="6"/>
  <c r="H50" i="6"/>
  <c r="Q38" i="5"/>
  <c r="L23" i="12"/>
  <c r="L24" i="12" s="1"/>
  <c r="G11" i="11" s="1"/>
  <c r="O23" i="12"/>
  <c r="O24" i="12" s="1"/>
  <c r="G14" i="11" s="1"/>
  <c r="M23" i="12"/>
  <c r="V23" i="5"/>
  <c r="W23" i="5" s="1"/>
  <c r="F24" i="12"/>
  <c r="S18" i="66"/>
  <c r="T18" i="66"/>
  <c r="T17" i="5"/>
  <c r="U17" i="5" s="1"/>
  <c r="T27" i="5"/>
  <c r="U27" i="5"/>
  <c r="T11" i="5"/>
  <c r="U11" i="5"/>
  <c r="T23" i="5"/>
  <c r="U23" i="5"/>
  <c r="E25" i="12"/>
  <c r="G24" i="12"/>
  <c r="Q20" i="17"/>
  <c r="S21" i="17" s="1"/>
  <c r="U21" i="17"/>
  <c r="T25" i="5"/>
  <c r="U25" i="5" s="1"/>
  <c r="T15" i="5"/>
  <c r="U15" i="5" s="1"/>
  <c r="W11" i="66"/>
  <c r="X11" i="66" s="1"/>
  <c r="W12" i="66"/>
  <c r="X12" i="66" s="1"/>
  <c r="X22" i="5"/>
  <c r="Y22" i="5" s="1"/>
  <c r="X20" i="5"/>
  <c r="Y20" i="5" s="1"/>
  <c r="X24" i="5"/>
  <c r="H24" i="12"/>
  <c r="G24" i="11"/>
  <c r="F18" i="11" s="1"/>
  <c r="G23" i="11"/>
  <c r="F17" i="11" s="1"/>
  <c r="AB29" i="66" s="1"/>
  <c r="AC29" i="66" s="1"/>
  <c r="E24" i="12"/>
  <c r="X26" i="5"/>
  <c r="Y26" i="5" s="1"/>
  <c r="X19" i="5"/>
  <c r="Y19" i="5" s="1"/>
  <c r="X16" i="5"/>
  <c r="W14" i="66"/>
  <c r="X14" i="66" s="1"/>
  <c r="X13" i="5"/>
  <c r="Y13" i="5" s="1"/>
  <c r="N16" i="7"/>
  <c r="O16" i="7"/>
  <c r="X14" i="5"/>
  <c r="Y14" i="5" s="1"/>
  <c r="X21" i="5"/>
  <c r="Y21" i="5"/>
  <c r="X23" i="5"/>
  <c r="Y23" i="5" s="1"/>
  <c r="X27" i="5"/>
  <c r="Y27" i="5"/>
  <c r="X10" i="5"/>
  <c r="Y10" i="5"/>
  <c r="AB27" i="66"/>
  <c r="AC27" i="66" s="1"/>
  <c r="AB31" i="66"/>
  <c r="AC31" i="66"/>
  <c r="AB28" i="66"/>
  <c r="AC28" i="66" s="1"/>
  <c r="AC34" i="5"/>
  <c r="AD34" i="5"/>
  <c r="AD52" i="5" s="1"/>
  <c r="AC49" i="5"/>
  <c r="AD49" i="5"/>
  <c r="AC37" i="5"/>
  <c r="AD37" i="5" s="1"/>
  <c r="AC44" i="5"/>
  <c r="AD44" i="5" s="1"/>
  <c r="AC38" i="5"/>
  <c r="AD38" i="5"/>
  <c r="AC45" i="5"/>
  <c r="AD45" i="5"/>
  <c r="AC50" i="5"/>
  <c r="AD50" i="5" s="1"/>
  <c r="AC35" i="5"/>
  <c r="AD35" i="5" s="1"/>
  <c r="AC39" i="5"/>
  <c r="AD39" i="5" s="1"/>
  <c r="V34" i="6" l="1"/>
  <c r="V36" i="6"/>
  <c r="V62" i="6"/>
  <c r="V68" i="6"/>
  <c r="V71" i="6"/>
  <c r="V73" i="6"/>
  <c r="F9" i="6"/>
  <c r="F77" i="6" s="1"/>
  <c r="V24" i="6"/>
  <c r="V26" i="6"/>
  <c r="V63" i="6"/>
  <c r="V33" i="6"/>
  <c r="V35" i="6"/>
  <c r="V72" i="6"/>
  <c r="AI24" i="6"/>
  <c r="V25" i="6"/>
  <c r="V64" i="6"/>
  <c r="AI17" i="6"/>
  <c r="AI33" i="6"/>
  <c r="G9" i="6"/>
  <c r="G77" i="6" s="1"/>
  <c r="V27" i="6"/>
  <c r="AI27" i="6"/>
  <c r="AI28" i="6"/>
  <c r="AI12" i="6"/>
  <c r="AI22" i="6"/>
  <c r="V17" i="6"/>
  <c r="V31" i="6"/>
  <c r="V30" i="6" s="1"/>
  <c r="V21" i="6"/>
  <c r="AI36" i="6"/>
  <c r="V14" i="6"/>
  <c r="V19" i="6"/>
  <c r="Z68" i="6"/>
  <c r="AI68" i="6" s="1"/>
  <c r="AI26" i="6"/>
  <c r="AI65" i="6"/>
  <c r="V13" i="6"/>
  <c r="V22" i="6"/>
  <c r="Z72" i="6"/>
  <c r="AI72" i="6" s="1"/>
  <c r="V12" i="6"/>
  <c r="AI74" i="6"/>
  <c r="AI71" i="6"/>
  <c r="AI63" i="6"/>
  <c r="AI67" i="6"/>
  <c r="AI25" i="6"/>
  <c r="AI18" i="6"/>
  <c r="AI76" i="6"/>
  <c r="AI62" i="6"/>
  <c r="AI14" i="6"/>
  <c r="AI13" i="6"/>
  <c r="AI21" i="6"/>
  <c r="AI31" i="6"/>
  <c r="AI30" i="6" s="1"/>
  <c r="AI35" i="6"/>
  <c r="AI64" i="6"/>
  <c r="AI73" i="6"/>
  <c r="AI19" i="6"/>
  <c r="AI34" i="6"/>
  <c r="AI61" i="6"/>
  <c r="AI70" i="6"/>
  <c r="AI66" i="6"/>
  <c r="AI75" i="6"/>
  <c r="V65" i="6"/>
  <c r="V74" i="6"/>
  <c r="V67" i="6"/>
  <c r="V76" i="6"/>
  <c r="V29" i="6"/>
  <c r="V61" i="6"/>
  <c r="V70" i="6"/>
  <c r="V18" i="6"/>
  <c r="V28" i="6"/>
  <c r="V66" i="6"/>
  <c r="V75" i="6"/>
  <c r="H9" i="6"/>
  <c r="H77" i="6" s="1"/>
  <c r="F50" i="78"/>
  <c r="F58" i="78" s="1"/>
  <c r="F48" i="78"/>
  <c r="E50" i="78"/>
  <c r="E58" i="78" s="1"/>
  <c r="E48" i="78"/>
  <c r="D38" i="78"/>
  <c r="D46" i="78" s="1"/>
  <c r="D48" i="78"/>
  <c r="D50" i="78" s="1"/>
  <c r="D58" i="78" s="1"/>
  <c r="E18" i="77"/>
  <c r="E17" i="77" s="1"/>
  <c r="E38" i="77" s="1"/>
  <c r="E46" i="77" s="1"/>
  <c r="E48" i="77" s="1"/>
  <c r="E50" i="77" s="1"/>
  <c r="E58" i="77" s="1"/>
  <c r="D18" i="77"/>
  <c r="D17" i="77" s="1"/>
  <c r="D38" i="77" s="1"/>
  <c r="D46" i="77" s="1"/>
  <c r="AC47" i="5"/>
  <c r="AD47" i="5" s="1"/>
  <c r="AB30" i="66"/>
  <c r="AC30" i="66" s="1"/>
  <c r="V24" i="5"/>
  <c r="X18" i="5"/>
  <c r="Y18" i="5" s="1"/>
  <c r="X11" i="5"/>
  <c r="X15" i="5"/>
  <c r="Y15" i="5" s="1"/>
  <c r="W20" i="66"/>
  <c r="X20" i="66" s="1"/>
  <c r="N11" i="8"/>
  <c r="O11" i="8" s="1"/>
  <c r="X17" i="5"/>
  <c r="Y17" i="5" s="1"/>
  <c r="N14" i="7"/>
  <c r="O14" i="7" s="1"/>
  <c r="X12" i="5"/>
  <c r="Y12" i="5" s="1"/>
  <c r="X25" i="5"/>
  <c r="Y25" i="5" s="1"/>
  <c r="N13" i="7"/>
  <c r="O13" i="7" s="1"/>
  <c r="W19" i="66"/>
  <c r="W18" i="66"/>
  <c r="X18" i="66" s="1"/>
  <c r="W21" i="66"/>
  <c r="N12" i="7"/>
  <c r="O12" i="7" s="1"/>
  <c r="O22" i="66"/>
  <c r="AC36" i="5"/>
  <c r="AD36" i="5" s="1"/>
  <c r="AC46" i="5"/>
  <c r="AD46" i="5" s="1"/>
  <c r="AB34" i="66"/>
  <c r="AC34" i="66" s="1"/>
  <c r="V11" i="5"/>
  <c r="V18" i="5"/>
  <c r="W18" i="5" s="1"/>
  <c r="E23" i="11"/>
  <c r="AB23" i="66"/>
  <c r="AC23" i="66" s="1"/>
  <c r="AC22" i="66" s="1"/>
  <c r="AB25" i="66"/>
  <c r="AC25" i="66" s="1"/>
  <c r="AB33" i="66"/>
  <c r="AC33" i="66" s="1"/>
  <c r="AC32" i="66" s="1"/>
  <c r="U11" i="66"/>
  <c r="V11" i="66" s="1"/>
  <c r="W14" i="5"/>
  <c r="W24" i="5"/>
  <c r="Q52" i="5"/>
  <c r="AC40" i="5"/>
  <c r="AD40" i="5" s="1"/>
  <c r="AC41" i="5"/>
  <c r="AD41" i="5" s="1"/>
  <c r="AC43" i="5"/>
  <c r="AD43" i="5" s="1"/>
  <c r="AC42" i="5"/>
  <c r="AD42" i="5" s="1"/>
  <c r="AC48" i="5"/>
  <c r="AD48" i="5" s="1"/>
  <c r="AB26" i="66"/>
  <c r="AC26" i="66" s="1"/>
  <c r="X21" i="66"/>
  <c r="K25" i="12"/>
  <c r="G15" i="11" s="1"/>
  <c r="V17" i="5"/>
  <c r="W17" i="5" s="1"/>
  <c r="S19" i="66"/>
  <c r="S20" i="66"/>
  <c r="T20" i="66" s="1"/>
  <c r="J13" i="7"/>
  <c r="K13" i="7" s="1"/>
  <c r="T10" i="5"/>
  <c r="U10" i="5" s="1"/>
  <c r="J16" i="7"/>
  <c r="K16" i="7" s="1"/>
  <c r="T19" i="5"/>
  <c r="U19" i="5" s="1"/>
  <c r="J11" i="8"/>
  <c r="K11" i="8" s="1"/>
  <c r="J12" i="7"/>
  <c r="K12" i="7" s="1"/>
  <c r="S12" i="66"/>
  <c r="T12" i="66" s="1"/>
  <c r="S14" i="66"/>
  <c r="T14" i="66" s="1"/>
  <c r="T21" i="5"/>
  <c r="T22" i="5"/>
  <c r="U22" i="5" s="1"/>
  <c r="T24" i="5"/>
  <c r="U24" i="5" s="1"/>
  <c r="T16" i="5"/>
  <c r="U16" i="5" s="1"/>
  <c r="T14" i="5"/>
  <c r="T20" i="5"/>
  <c r="U20" i="5" s="1"/>
  <c r="T13" i="5"/>
  <c r="U13" i="5" s="1"/>
  <c r="S21" i="66"/>
  <c r="T21" i="66" s="1"/>
  <c r="S11" i="66"/>
  <c r="T11" i="66" s="1"/>
  <c r="T26" i="5"/>
  <c r="U26" i="5" s="1"/>
  <c r="T12" i="5"/>
  <c r="U12" i="5" s="1"/>
  <c r="J14" i="7"/>
  <c r="K14" i="7" s="1"/>
  <c r="T18" i="5"/>
  <c r="U18" i="5" s="1"/>
  <c r="AB24" i="66"/>
  <c r="AC24" i="66" s="1"/>
  <c r="V10" i="5"/>
  <c r="W10" i="5" s="1"/>
  <c r="Y11" i="5"/>
  <c r="W11" i="5"/>
  <c r="Q28" i="5"/>
  <c r="V25" i="5"/>
  <c r="W25" i="5" s="1"/>
  <c r="V20" i="5"/>
  <c r="W20" i="5" s="1"/>
  <c r="V19" i="5"/>
  <c r="W19" i="5" s="1"/>
  <c r="U14" i="66"/>
  <c r="V14" i="66" s="1"/>
  <c r="U21" i="66"/>
  <c r="V21" i="66" s="1"/>
  <c r="L16" i="7"/>
  <c r="M16" i="7" s="1"/>
  <c r="V13" i="5"/>
  <c r="W13" i="5" s="1"/>
  <c r="V22" i="5"/>
  <c r="W22" i="5" s="1"/>
  <c r="V27" i="5"/>
  <c r="W27" i="5" s="1"/>
  <c r="V15" i="5"/>
  <c r="W15" i="5" s="1"/>
  <c r="V16" i="5"/>
  <c r="W16" i="5" s="1"/>
  <c r="L11" i="8"/>
  <c r="M11" i="8" s="1"/>
  <c r="V21" i="5"/>
  <c r="W21" i="5" s="1"/>
  <c r="V14" i="5"/>
  <c r="V26" i="5"/>
  <c r="W26" i="5" s="1"/>
  <c r="L14" i="7"/>
  <c r="M14" i="7" s="1"/>
  <c r="U18" i="66"/>
  <c r="V18" i="66" s="1"/>
  <c r="U12" i="66"/>
  <c r="V12" i="66" s="1"/>
  <c r="L12" i="7"/>
  <c r="M12" i="7" s="1"/>
  <c r="L13" i="7"/>
  <c r="M13" i="7" s="1"/>
  <c r="V12" i="5"/>
  <c r="W12" i="5" s="1"/>
  <c r="U20" i="66"/>
  <c r="V20" i="66" s="1"/>
  <c r="U19" i="66"/>
  <c r="V19" i="66" s="1"/>
  <c r="Y16" i="5"/>
  <c r="U21" i="5"/>
  <c r="O17" i="66"/>
  <c r="O9" i="66" s="1"/>
  <c r="O36" i="66" s="1"/>
  <c r="U14" i="5"/>
  <c r="X19" i="66"/>
  <c r="T19" i="66"/>
  <c r="Y24" i="5"/>
  <c r="V32" i="6" l="1"/>
  <c r="V15" i="6"/>
  <c r="V23" i="6"/>
  <c r="AI32" i="6"/>
  <c r="AI23" i="6"/>
  <c r="AI15" i="6"/>
  <c r="AI10" i="6"/>
  <c r="AI60" i="6"/>
  <c r="D67" i="78"/>
  <c r="D66" i="78"/>
  <c r="D65" i="78"/>
  <c r="E67" i="77"/>
  <c r="E66" i="77"/>
  <c r="E65" i="77"/>
  <c r="D48" i="77"/>
  <c r="D50" i="77" s="1"/>
  <c r="D58" i="77" s="1"/>
  <c r="AC21" i="66"/>
  <c r="AD27" i="5"/>
  <c r="AD25" i="5"/>
  <c r="T12" i="7"/>
  <c r="T10" i="7" s="1"/>
  <c r="T17" i="7" s="1"/>
  <c r="AD22" i="5"/>
  <c r="T11" i="8"/>
  <c r="T10" i="8" s="1"/>
  <c r="T12" i="8" s="1"/>
  <c r="AA15" i="5"/>
  <c r="AD15" i="5" s="1"/>
  <c r="J11" i="9"/>
  <c r="K11" i="9" s="1"/>
  <c r="K10" i="9" s="1"/>
  <c r="K14" i="9" s="1"/>
  <c r="AA14" i="5"/>
  <c r="AA10" i="5"/>
  <c r="AD10" i="5" s="1"/>
  <c r="AD28" i="5" s="1"/>
  <c r="AD55" i="5" s="1"/>
  <c r="AD57" i="5" s="1"/>
  <c r="Z20" i="66"/>
  <c r="AA12" i="5"/>
  <c r="AD12" i="5" s="1"/>
  <c r="Z12" i="66"/>
  <c r="Z19" i="66"/>
  <c r="AC19" i="66" s="1"/>
  <c r="Q14" i="7"/>
  <c r="Z18" i="66"/>
  <c r="AC18" i="66" s="1"/>
  <c r="AC17" i="66" s="1"/>
  <c r="Q11" i="8"/>
  <c r="AA18" i="5"/>
  <c r="Z21" i="66"/>
  <c r="G16" i="11"/>
  <c r="Q16" i="7"/>
  <c r="T16" i="7" s="1"/>
  <c r="AA24" i="5"/>
  <c r="AD24" i="5" s="1"/>
  <c r="AA26" i="5"/>
  <c r="AD26" i="5" s="1"/>
  <c r="AA27" i="5"/>
  <c r="AA11" i="5"/>
  <c r="AD11" i="5" s="1"/>
  <c r="Z14" i="66"/>
  <c r="AC14" i="66" s="1"/>
  <c r="AC13" i="66" s="1"/>
  <c r="AA13" i="5"/>
  <c r="Z11" i="66"/>
  <c r="AC11" i="66" s="1"/>
  <c r="AC10" i="66" s="1"/>
  <c r="AC9" i="66" s="1"/>
  <c r="AC36" i="66" s="1"/>
  <c r="AA19" i="5"/>
  <c r="AD19" i="5" s="1"/>
  <c r="AA23" i="5"/>
  <c r="AD23" i="5" s="1"/>
  <c r="AA16" i="5"/>
  <c r="AD16" i="5" s="1"/>
  <c r="AA20" i="5"/>
  <c r="AD20" i="5" s="1"/>
  <c r="AA25" i="5"/>
  <c r="Q12" i="7"/>
  <c r="AA22" i="5"/>
  <c r="Q13" i="7"/>
  <c r="T13" i="7" s="1"/>
  <c r="AA17" i="5"/>
  <c r="AD17" i="5" s="1"/>
  <c r="AA21" i="5"/>
  <c r="AD14" i="5"/>
  <c r="AD18" i="5"/>
  <c r="AC12" i="66"/>
  <c r="T14" i="7"/>
  <c r="AC20" i="66"/>
  <c r="AD21" i="5"/>
  <c r="AD13" i="5"/>
  <c r="Q55" i="5"/>
  <c r="Q57" i="5" s="1"/>
  <c r="V9" i="6" l="1"/>
  <c r="AI9" i="6"/>
  <c r="AI77" i="6" s="1"/>
  <c r="D67" i="77"/>
  <c r="D66" i="77"/>
  <c r="D65"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B23" authorId="0" shapeId="0" xr:uid="{406BD47F-AB77-466E-B2F2-46F49DE3C0A5}">
      <text>
        <r>
          <rPr>
            <b/>
            <sz val="9"/>
            <color indexed="81"/>
            <rFont val="Tahoma"/>
            <family val="2"/>
            <charset val="186"/>
          </rPr>
          <t>Inese Vēvere:</t>
        </r>
        <r>
          <rPr>
            <sz val="9"/>
            <color indexed="81"/>
            <rFont val="Tahoma"/>
            <family val="2"/>
            <charset val="186"/>
          </rPr>
          <t xml:space="preserve">
tikai pieņemšanas uz loģistikas izmaksas tālākām darbībām, kastiek nodrošinātas galvenajā AARC centrā ap poligonu (ja pārkraušanas stacijā veic sagatavošanu apglabāšanai, tad šīs sagatv.apg.izmaksas liek zem 3.1.1., tās atsevišķi izdalot)</t>
        </r>
      </text>
    </comment>
    <comment ref="D48" authorId="0" shapeId="0" xr:uid="{AFEB515C-F3C5-428A-A487-0DCDC373B475}">
      <text>
        <r>
          <rPr>
            <b/>
            <sz val="9"/>
            <color indexed="81"/>
            <rFont val="Tahoma"/>
            <family val="2"/>
          </rPr>
          <t>Inese Vēvere:</t>
        </r>
        <r>
          <rPr>
            <sz val="9"/>
            <color indexed="81"/>
            <rFont val="Tahoma"/>
            <family val="2"/>
          </rPr>
          <t xml:space="preserve">
max 7%=0,07
</t>
        </r>
      </text>
    </comment>
    <comment ref="E48" authorId="0" shapeId="0" xr:uid="{00EE63BB-8472-4D33-A22F-A573CBB03765}">
      <text>
        <r>
          <rPr>
            <b/>
            <sz val="9"/>
            <color indexed="81"/>
            <rFont val="Tahoma"/>
            <family val="2"/>
          </rPr>
          <t>Inese Vēvere:</t>
        </r>
        <r>
          <rPr>
            <sz val="9"/>
            <color indexed="81"/>
            <rFont val="Tahoma"/>
            <family val="2"/>
          </rPr>
          <t xml:space="preserve">
max 7%=0,07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F7" authorId="0" shapeId="0" xr:uid="{810F8A0A-E34B-4492-A3BA-0F43AC395CBD}">
      <text>
        <r>
          <rPr>
            <b/>
            <sz val="9"/>
            <color indexed="81"/>
            <rFont val="Tahoma"/>
            <family val="2"/>
            <charset val="186"/>
          </rPr>
          <t>Inese Vēvere:</t>
        </r>
        <r>
          <rPr>
            <sz val="9"/>
            <color indexed="81"/>
            <rFont val="Tahoma"/>
            <family val="2"/>
            <charset val="186"/>
          </rPr>
          <t xml:space="preserve">
katra izmaksa/aprēķins var tikt paskaidrota sīkāk - links uz kādu paskaidrojošu lapu vai uz kādu summu kontu izrakstā vai kon ta apgrozījuma pārskatā </t>
        </r>
      </text>
    </comment>
    <comment ref="B10" authorId="0" shapeId="0" xr:uid="{D292AD30-AA91-4ADC-86C1-A58A5A6A12A1}">
      <text>
        <r>
          <rPr>
            <sz val="9"/>
            <color indexed="81"/>
            <rFont val="Tahoma"/>
            <family val="2"/>
            <charset val="186"/>
          </rPr>
          <t>10. Komersants atsevišķi uzskaita un kopā ar tarifa projektu iesniedz Regulatoram pārskatu par izmaksām un ieņēmumiem, kas saistīti ar cita veida ienākumu gūšanu no regulējamā pakalpojuma sniegšanai nepieciešamās infrastruktūras izmantošanas, tajā skaitā no zemes, ēku un tehnoloģisko iekārtu un tehnikas iznomāšanas u.c., kā arī minētās infrastruktūras izmantošanas rezultātā iegūto resursu, piemēram, biogāzes, elektroenerģijas un siltumenerģijas, lietošanas un realizācijas, neietverot izmaksas un ieņēmumus par nošķiroto, reģenerējamo sadzīves atkritumu tirdzniecību. Komersants samazina tarifa projektu veidojošās izmaksas par ienākumiem, kurus tas tieši vai pastarpināti gūst no regulējamā pakalpojuma sniegšanai nepieciešamās infrastruktūras un iegūto resursu izmantošanas.
11. Komersants samazina nešķirotu sadzīves atkritumu apstrādes tarifa projektā iekļautās izmaksas par ieņēmumu daļu, kuru tas gūst no regulējamā pakalpojuma sniegšanas rezultātā iegūto resursu tirdzniecības, ieņēmumus samazinot par nošķiroto, apstrādāto un reģenerējamo sadzīves atkritumu sagatavošanas tirdzniecībai izmaksām.</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Ināra Teibe</author>
  </authors>
  <commentList>
    <comment ref="A3" authorId="0" shapeId="0" xr:uid="{E17F2EE2-24B5-41BE-8BF6-137333956038}">
      <text>
        <r>
          <rPr>
            <b/>
            <sz val="9"/>
            <color indexed="81"/>
            <rFont val="Tahoma"/>
            <family val="2"/>
            <charset val="186"/>
          </rPr>
          <t>Ināra Teibe:</t>
        </r>
        <r>
          <rPr>
            <sz val="9"/>
            <color indexed="81"/>
            <rFont val="Tahoma"/>
            <family val="2"/>
            <charset val="186"/>
          </rPr>
          <t xml:space="preserve">
Otrreizējās pārstrādes materiālu veidi un detalizācija norādāma atbilstoši tarifu projekta aprēķinā lietotajiem pamatprincipiem un komersanta esošajai situācijai.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B23" authorId="0" shapeId="0" xr:uid="{1A9A6542-9344-439E-8BFD-8245B96157EE}">
      <text>
        <r>
          <rPr>
            <b/>
            <sz val="9"/>
            <color indexed="81"/>
            <rFont val="Tahoma"/>
            <family val="2"/>
            <charset val="186"/>
          </rPr>
          <t>Inese Vēvere:</t>
        </r>
        <r>
          <rPr>
            <sz val="9"/>
            <color indexed="81"/>
            <rFont val="Tahoma"/>
            <family val="2"/>
            <charset val="186"/>
          </rPr>
          <t xml:space="preserve">
tikai pieņemšanas uz loģistikas izmaksas tālākām darbībām, kastiek nodrošinātas galvenajā AARC centrā ap poligonu (ja pārkraušanas stacijā veic sagatavošanu apglabāšanai, tad šīs sagatv.apg.izmaksas liek zem 3.1.1., tās atsevišķi izdalot)</t>
        </r>
      </text>
    </comment>
    <comment ref="D48" authorId="0" shapeId="0" xr:uid="{87988C8C-5B9C-4739-8F6D-506CC53E0137}">
      <text>
        <r>
          <rPr>
            <b/>
            <sz val="9"/>
            <color indexed="81"/>
            <rFont val="Tahoma"/>
            <family val="2"/>
          </rPr>
          <t>Inese Vēvere:</t>
        </r>
        <r>
          <rPr>
            <sz val="9"/>
            <color indexed="81"/>
            <rFont val="Tahoma"/>
            <family val="2"/>
          </rPr>
          <t xml:space="preserve">
max 7%=0,07
</t>
        </r>
      </text>
    </comment>
    <comment ref="E48" authorId="0" shapeId="0" xr:uid="{7E08EE0F-E0FC-4952-ADCE-7689D2F7D528}">
      <text>
        <r>
          <rPr>
            <b/>
            <sz val="9"/>
            <color indexed="81"/>
            <rFont val="Tahoma"/>
            <family val="2"/>
          </rPr>
          <t>Inese Vēvere:</t>
        </r>
        <r>
          <rPr>
            <sz val="9"/>
            <color indexed="81"/>
            <rFont val="Tahoma"/>
            <family val="2"/>
          </rPr>
          <t xml:space="preserve">
max 7%=0,07
</t>
        </r>
      </text>
    </comment>
    <comment ref="F48" authorId="0" shapeId="0" xr:uid="{6C165B9C-800E-4CD6-95EA-1E121DD125E6}">
      <text>
        <r>
          <rPr>
            <b/>
            <sz val="9"/>
            <color indexed="81"/>
            <rFont val="Tahoma"/>
            <family val="2"/>
          </rPr>
          <t>Inese Vēvere:</t>
        </r>
        <r>
          <rPr>
            <sz val="9"/>
            <color indexed="81"/>
            <rFont val="Tahoma"/>
            <family val="2"/>
          </rPr>
          <t xml:space="preserve">
max 7%=0,07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Liene Jansone</author>
  </authors>
  <commentList>
    <comment ref="H8" authorId="0" shapeId="0" xr:uid="{63A8CDA5-A5AF-4D38-8AD8-CA6BE55BBCA5}">
      <text>
        <r>
          <rPr>
            <sz val="10"/>
            <color indexed="81"/>
            <rFont val="Tahoma"/>
            <family val="2"/>
            <charset val="186"/>
          </rPr>
          <t xml:space="preserve">kā nākamo periodu ieņēmumi
</t>
        </r>
      </text>
    </comment>
    <comment ref="L8" authorId="0" shapeId="0" xr:uid="{4E5D633A-CFD1-4079-A677-ACA041B8C54C}">
      <text>
        <r>
          <rPr>
            <sz val="10"/>
            <color indexed="81"/>
            <rFont val="Tahoma"/>
            <family val="2"/>
            <charset val="186"/>
          </rPr>
          <t xml:space="preserve">kā nākamo periodu ieņēmumi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D7" authorId="0" shapeId="0" xr:uid="{94D5D383-34B8-4799-8F23-CF739DC6CE3A}">
      <text>
        <r>
          <rPr>
            <b/>
            <sz val="9"/>
            <color indexed="81"/>
            <rFont val="Tahoma"/>
            <family val="2"/>
            <charset val="186"/>
          </rPr>
          <t>Inese Vēvere:</t>
        </r>
        <r>
          <rPr>
            <sz val="9"/>
            <color indexed="81"/>
            <rFont val="Tahoma"/>
            <family val="2"/>
            <charset val="186"/>
          </rPr>
          <t xml:space="preserve">
40 st/nedēļā vai citi līguma noteikumi vai stundas likme?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Inese Vēvere</author>
    <author>Liene Jansone</author>
  </authors>
  <commentList>
    <comment ref="H7" authorId="0" shapeId="0" xr:uid="{0831CFAF-7DA9-464E-AF5D-D81A6DB5AD43}">
      <text>
        <r>
          <rPr>
            <b/>
            <sz val="9"/>
            <color indexed="81"/>
            <rFont val="Tahoma"/>
            <family val="2"/>
            <charset val="186"/>
          </rPr>
          <t>Inese Vēvere:</t>
        </r>
        <r>
          <rPr>
            <sz val="9"/>
            <color indexed="81"/>
            <rFont val="Tahoma"/>
            <family val="2"/>
            <charset val="186"/>
          </rPr>
          <t xml:space="preserve">
katra izmaksa/aprēķins var tikt paskaidrota sīkāk - links uz kādu paskaidrojošu lapu vai uz kādu summu kontu izrakstā vai kon ta apgrozījuma pārskatā </t>
        </r>
      </text>
    </comment>
    <comment ref="B9" authorId="1" shapeId="0" xr:uid="{F82FE14D-A052-4EFA-8F00-087F7A3BFF6F}">
      <text>
        <r>
          <rPr>
            <sz val="8"/>
            <color indexed="81"/>
            <rFont val="Tahoma"/>
            <family val="2"/>
            <charset val="186"/>
          </rPr>
          <t>31.1. transportlīdzekļu, iekārtu, mehānismu un būvju ekspluatācijas, remontu un uzturēšanas izmaksas; izmaksas, kas saistītas ar bioloģiski noārdāmo atkritumu apglabājamā daudzuma samazināšanu, t.sk. bioloģiski noārdāmo atkritumu reģenerāciju un nogādi līdz reģenerācijas vietai; izmaksas materiāliem regulējamā pakalpojuma nodrošināšanai – iekļauj metodikas 1.pielikuma 3.1.apakšpunktā minētajos tehnoloģiskajos procesos iesaistīto transportlīdzekļu, iekārtu, mehānismu un būvju ekspluatācijas, uzturēšanas, tehnisko apkopju un remontu izmaksas, degvielas un elektrības izmaksas, tehnisko apskašu un apdrošināšanas izmaksas, izmaksas par transportlīdzekļa, iekārtas, mehānisma vai būves nomu, izmaksas materiāliem regulējamā pakalpojuma nodrošināšanai, izmaksas, ja kādu no pakalpojumiem komersants iepērk kā ārpakalpojumu, un citas līdzīga veida izmaksas</t>
        </r>
      </text>
    </comment>
    <comment ref="B30" authorId="1" shapeId="0" xr:uid="{DFFDFF37-C752-4358-BED4-F8A3BCE3154C}">
      <text>
        <r>
          <rPr>
            <sz val="8"/>
            <color indexed="81"/>
            <rFont val="Tahoma"/>
            <family val="2"/>
            <charset val="186"/>
          </rPr>
          <t>31.2. izmaksas vides stāvokļa kontrolei un aizsardzībai – iekļauj vides monitoringa izmaksas, dezinfekcijas, dezinsekcijas un deratizācijas izmaksas, atkritumu apglabāšanas krātuves topogrāfiskās uzmērīšanas izmaksas, smaku emisijas mērījumu un novēršanas izmaksas un citas līdzīga veida izmaksas;</t>
        </r>
      </text>
    </comment>
    <comment ref="B32" authorId="1" shapeId="0" xr:uid="{8DF2B68E-ACEF-4671-B751-274AA624136D}">
      <text>
        <r>
          <rPr>
            <sz val="8"/>
            <color indexed="81"/>
            <rFont val="Tahoma"/>
            <family val="2"/>
            <charset val="186"/>
          </rPr>
          <t>31.3. apstrādei pieņemto nešķiroto sadzīves atkritumu plūsmā konstatēto bīstamo atkritumu apsaimniekošanas un nodošanas izmaksas – iekļauj izmaksas no nešķirotiem sadzīves atkritumiem atdalīto, bīstamo atkritumu uzglabāšanai, transportēšanai un nodošanai apglabāšanai bīstamo atkritumu poligonā;</t>
        </r>
      </text>
    </comment>
    <comment ref="B37" authorId="0" shapeId="0" xr:uid="{8F191563-8263-45C8-8305-24E9EC14EC7A}">
      <text>
        <r>
          <rPr>
            <sz val="9"/>
            <color indexed="81"/>
            <rFont val="Tahoma"/>
            <family val="2"/>
            <charset val="186"/>
          </rPr>
          <t>31.4. izmaksas sabiedrības izglītības pasākumu finansēšanai attiecīgajā atkritumu apsaimniekošanas reģionā – iekļauj izmaksas plānotajiem sabiedrības izglītošanas pasākumiem saskaņā ar atkritumu apsaimniekošanas reģionālajiem plāniem un pašvaldību plāniem, ja tādi ir apstiprināti; minētās izmaksas nevar pārsniegt 2% no tarifa projektā iekļautajām pilnajām izmaksām (ar rentabilitāti);</t>
        </r>
      </text>
    </comment>
    <comment ref="B41" authorId="0" shapeId="0" xr:uid="{493ED197-FFF3-4CF9-9A5E-1FD9AADED40A}">
      <text>
        <r>
          <rPr>
            <sz val="9"/>
            <color indexed="81"/>
            <rFont val="Tahoma"/>
            <family val="2"/>
            <charset val="186"/>
          </rPr>
          <t xml:space="preserve">
31.5. pētniecības un attīstības darbības izmaksas – iekļauj izmaksas Atkritumu apsaimniekošanas likumā noteiktajā kārtībā;</t>
        </r>
      </text>
    </comment>
    <comment ref="B45" authorId="0" shapeId="0" xr:uid="{C58A60CF-AB51-427F-BEF2-FD70A0540497}">
      <text>
        <r>
          <rPr>
            <sz val="9"/>
            <color indexed="81"/>
            <rFont val="Tahoma"/>
            <family val="2"/>
            <charset val="186"/>
          </rPr>
          <t>31.6. poligona slēgšanas un rekultivācijas izmaksas un izmaksas, kas saistītas ar slēgtā poligona vai tā daļas monitoringu un uzturēšanu, aprēķina saskaņā ar normatīvo aktu prasībām, ņemot vērā tarifa projekta iesniegšanas brīdī jau segto izmaksu daļu, kas ir bijusi iekļauta attiecīgajā izmaksu postenī Regulatora iepriekš apstiprinātajos tarifos;</t>
        </r>
      </text>
    </comment>
    <comment ref="B50" authorId="1" shapeId="0" xr:uid="{78EA4CBC-457D-414C-940A-607DCDC4E9FD}">
      <text>
        <r>
          <rPr>
            <sz val="8"/>
            <color indexed="81"/>
            <rFont val="Tahoma"/>
            <family val="2"/>
            <charset val="186"/>
          </rPr>
          <t>31.7. administrācijas izmaksas, kas nav iekļautas citos izmaksu posteņos, – administratīvo telpu nomas un uzturēšanas izmaksas, sakaru un pasta pakalpojumu izmaksas, gada pārskata sagatavošanas, revīzijas un juridisko pakalpojumu izmaksas, biroja tehnikas apkalpošanas izmaksas, dienesta komandējumu, apmācību un semināru izmaksas, kancelejas, biroja un reprezentācijas izmaksas, administratīvā transporta remonta, uzturēšanas un ekspluatācijas izmaksas un citas līdzīga veida izmaksas;</t>
        </r>
      </text>
    </comment>
    <comment ref="B56" authorId="1" shapeId="0" xr:uid="{EB64F2A1-485A-4A58-99E6-22BD0D3474BA}">
      <text>
        <r>
          <rPr>
            <sz val="8"/>
            <color indexed="81"/>
            <rFont val="Tahoma"/>
            <family val="2"/>
            <charset val="186"/>
          </rPr>
          <t>31.8. nodevu maksājumi – iekļauj valsts nodevas maksājumus par sabiedriskā pakalpojuma regulēšanu, uzņēmējdarbības riska valsts nodevas maksājumus, nodevas maksājumus par piesārņojošās darbības atļauju izsniegšanu;</t>
        </r>
      </text>
    </comment>
    <comment ref="B60" authorId="1" shapeId="0" xr:uid="{A6D0BA63-EDCA-406E-82A9-100C2EA49CD8}">
      <text>
        <r>
          <rPr>
            <sz val="8"/>
            <color indexed="81"/>
            <rFont val="Tahoma"/>
            <family val="2"/>
            <charset val="186"/>
          </rPr>
          <t>31.9. pārējās izmaksas – iekļauj apsardzes, ugunsdrošības, teritorijas apsaimniekošanas izmaksas, darba aizsardzības līdzekļu iegādes izmaksas, darbinieku veselības un nelaimes gadījumu apdrošināšanas izmaksas, elektroenerģijas izmaksas, kas nav iekļautas citos izmaksu posteņos, un citas līdzīga veida izmaksas.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Ināra Teibe</author>
  </authors>
  <commentList>
    <comment ref="K3" authorId="0" shapeId="0" xr:uid="{58C863D4-54D0-4141-AADD-B3348D1328EA}">
      <text>
        <r>
          <rPr>
            <b/>
            <sz val="9"/>
            <color indexed="81"/>
            <rFont val="Tahoma"/>
            <family val="2"/>
            <charset val="186"/>
          </rPr>
          <t>Ināra Teibe:</t>
        </r>
        <r>
          <rPr>
            <sz val="9"/>
            <color indexed="81"/>
            <rFont val="Tahoma"/>
            <family val="2"/>
            <charset val="186"/>
          </rPr>
          <t xml:space="preserve">
Dati no darba lapas "Elektriba"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Ināra Teibe</author>
  </authors>
  <commentList>
    <comment ref="C2" authorId="0" shapeId="0" xr:uid="{F55B57E4-29DF-48C8-A5DB-4A08BEC398F1}">
      <text>
        <r>
          <rPr>
            <b/>
            <sz val="9"/>
            <color indexed="81"/>
            <rFont val="Tahoma"/>
            <family val="2"/>
            <charset val="186"/>
          </rPr>
          <t>Ināra Teibe:</t>
        </r>
        <r>
          <rPr>
            <sz val="9"/>
            <color indexed="81"/>
            <rFont val="Tahoma"/>
            <family val="2"/>
            <charset val="186"/>
          </rPr>
          <t xml:space="preserve">
Norāda kopējo atkritumu krātuves tilpuma skaitlisko vērtību</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Inese Vēvere</author>
    <author>Liene Jansone</author>
  </authors>
  <commentList>
    <comment ref="F7" authorId="0" shapeId="0" xr:uid="{B4934B99-5019-4A56-B606-BD7B610B55B6}">
      <text>
        <r>
          <rPr>
            <b/>
            <sz val="9"/>
            <color indexed="81"/>
            <rFont val="Tahoma"/>
            <family val="2"/>
            <charset val="186"/>
          </rPr>
          <t>Inese Vēvere:</t>
        </r>
        <r>
          <rPr>
            <sz val="9"/>
            <color indexed="81"/>
            <rFont val="Tahoma"/>
            <family val="2"/>
            <charset val="186"/>
          </rPr>
          <t xml:space="preserve">
katra izmaksa/aprēķins var tikt paskaidrota sīkāk - links uz kādu paskaidrojošu lapu vai uz kādu summu kontu izrakstā vai kon ta apgrozījuma pārskatā </t>
        </r>
      </text>
    </comment>
    <comment ref="B10" authorId="1" shapeId="0" xr:uid="{EFE82A01-B752-48C2-A2A9-19B244443840}">
      <text>
        <r>
          <rPr>
            <sz val="8"/>
            <color indexed="81"/>
            <rFont val="Tahoma"/>
            <family val="2"/>
            <charset val="186"/>
          </rPr>
          <t xml:space="preserve">32. Regulējamā pakalpojuma pilnajās izmaksās (ar rentabilitāti) komersants iekļauj šādus saskaņā ar normatīvajiem aktiem aprēķinātos nodokļus (Inod):
32.1. nekustamā īpašuma nodokli par komersanta īpašumā, valdījumā un turējumā esošām ēkām, būvēm un zemi, kas tiek izmantota regulējamā pakalpojuma sniegšanai;
32.2. dabas resursu nodokli par piesārņojošo vielu emisiju vidē.
33. Pilnajās izmaksās (ar rentabilitāti) </t>
        </r>
        <r>
          <rPr>
            <b/>
            <sz val="8"/>
            <color indexed="81"/>
            <rFont val="Tahoma"/>
            <family val="2"/>
            <charset val="186"/>
          </rPr>
          <t xml:space="preserve">neiekļauj </t>
        </r>
        <r>
          <rPr>
            <sz val="8"/>
            <color indexed="81"/>
            <rFont val="Tahoma"/>
            <family val="2"/>
            <charset val="186"/>
          </rPr>
          <t>Dabas resursu nodokļa izmaksas, kā arī izmaksas uzkrājumam Dabas resursu nodokļa segšanai par to atkritumu daudzumu, ko pēc novietošanas bioloģiski noārdāmo atkritumu pārstrādes iekārtā biogāzes ieguvei (bioreaktorā) atļaujā A vai B kategorijas piesārņojošo darbību veikšanai noteiktajā termiņā atšķiro no pārstrādātās vai reģenerētās atkritumu frakcijas un apglabā atkritumu poligonā (IDRN).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Inese Vēvere</author>
  </authors>
  <commentList>
    <comment ref="F7" authorId="0" shapeId="0" xr:uid="{6E106464-E682-4531-8FA7-701CF5850615}">
      <text>
        <r>
          <rPr>
            <b/>
            <sz val="9"/>
            <color indexed="81"/>
            <rFont val="Tahoma"/>
            <family val="2"/>
            <charset val="186"/>
          </rPr>
          <t>Inese Vēvere:</t>
        </r>
        <r>
          <rPr>
            <sz val="9"/>
            <color indexed="81"/>
            <rFont val="Tahoma"/>
            <family val="2"/>
            <charset val="186"/>
          </rPr>
          <t xml:space="preserve">
katra izmaksa/aprēķins var tikt paskaidrota sīkāk - links uz kādu paskaidrojošu lapu vai uz kādu summu kontu izrakstā vai kon ta apgrozījuma pārskatā </t>
        </r>
      </text>
    </comment>
  </commentList>
</comments>
</file>

<file path=xl/sharedStrings.xml><?xml version="1.0" encoding="utf-8"?>
<sst xmlns="http://schemas.openxmlformats.org/spreadsheetml/2006/main" count="1005" uniqueCount="498">
  <si>
    <t>Pamatlīdzekļu nolietojums un nemateriālo ieguldījumu vērtības norakstījums</t>
  </si>
  <si>
    <t>1.1.</t>
  </si>
  <si>
    <t>1.</t>
  </si>
  <si>
    <t>Pamatlīdzekļu nolietojums</t>
  </si>
  <si>
    <t>t.sk. ēkas, būves</t>
  </si>
  <si>
    <t>iekārtas, mehānismi</t>
  </si>
  <si>
    <t>pārējie</t>
  </si>
  <si>
    <t>1.1.1.</t>
  </si>
  <si>
    <t>1.1.2.</t>
  </si>
  <si>
    <t>1.1.3.</t>
  </si>
  <si>
    <t>1.2.</t>
  </si>
  <si>
    <t>Nemateriālo ieguldījumu vērtības norakstījums</t>
  </si>
  <si>
    <t>2.</t>
  </si>
  <si>
    <t>Personāla izmaksas</t>
  </si>
  <si>
    <t>2.1.</t>
  </si>
  <si>
    <t>Darba samaksa</t>
  </si>
  <si>
    <t>2.2.</t>
  </si>
  <si>
    <t>Sociālās apdrošināšanas izmaksas</t>
  </si>
  <si>
    <t>3.1.</t>
  </si>
  <si>
    <t>3.1.1.</t>
  </si>
  <si>
    <t>transportlīdzekļiem, iekārtām, mehānismiem un būvēm, kas nodrošina sadzīves atkritumu sagatavošanu apglabāšanai (reģenerējamo, kompostējamo un bīstamo atkritumu atdalīšana), izmaksas, kas saistītas ar bioloģiski noārdāmo atkritumu apglabājamā daudzuma samazināšanu, tai skaitā bioloģiski noārdāmo atkritumu reģenerāciju</t>
  </si>
  <si>
    <t>3.1.2.</t>
  </si>
  <si>
    <t>transportlīdzekļiem, iekārtām, mehānismiem un būvēm, kas nodrošina infiltrāta apsaimniekošanu</t>
  </si>
  <si>
    <t>3.1.3.</t>
  </si>
  <si>
    <t>transportlīdzekļiem, iekārtām, mehānismiem un būvēm, kas nodrošina sadzīves atkritumu pieņemšanu pārkraušanas stacijās un nogādāšanu uz poligonu</t>
  </si>
  <si>
    <t>3.1.4.</t>
  </si>
  <si>
    <t>3.2.</t>
  </si>
  <si>
    <t>Izmaksas materiāliem sadzīves atkritumu apglabāšanas nodrošināšanai un izmaksas, kas saistītas ar atkritumu slāņa regulāru pārklāšanu ar inertu pārsegumu</t>
  </si>
  <si>
    <t>3.3.</t>
  </si>
  <si>
    <t>3.4.</t>
  </si>
  <si>
    <t>Sadzīves atkritumos konstatēto bīstamo atkritumu nodošanas izmaksas</t>
  </si>
  <si>
    <t>3.5.</t>
  </si>
  <si>
    <t>Izmaksas sabiedrības izglītības pasākumu finansēšanai attiecīgajā atkritumu apsaimniekošanas reģionā</t>
  </si>
  <si>
    <t>3.6.</t>
  </si>
  <si>
    <t>Poligona slēgšanas un rekultivācijas izmaksas un izmaksas, kas saistītas ar slēgtā poligona monitoringu un uzturēšanu</t>
  </si>
  <si>
    <t>3.7.</t>
  </si>
  <si>
    <t>Pārējās administrācijas izmaksas, kas nav iekļautas citās izmaksu grupās</t>
  </si>
  <si>
    <t>3.8.</t>
  </si>
  <si>
    <t>Nodevu maksājumi</t>
  </si>
  <si>
    <t>3.9.</t>
  </si>
  <si>
    <t>Pārējās izmaksas</t>
  </si>
  <si>
    <t>4.</t>
  </si>
  <si>
    <t>Nodokļu maksājumi</t>
  </si>
  <si>
    <t>5.</t>
  </si>
  <si>
    <t>Kredīta procentu maksājumi un pamatsummas atmaksa, tai skaitā izmaksas, kas saistītas ar poligona apsaimniekotāja finansiālo vai citu līdzvērtīgu nodrošinājumu</t>
  </si>
  <si>
    <t>6.</t>
  </si>
  <si>
    <t>Ieņēmumi saskaņā ar metodikas 9. un 10.punktu</t>
  </si>
  <si>
    <t>7.</t>
  </si>
  <si>
    <t>Rentabilitāte</t>
  </si>
  <si>
    <t>paraksts un atšifrējums</t>
  </si>
  <si>
    <t>Persona, kura tiesīga pārstāvēt komersantu:</t>
  </si>
  <si>
    <t>Izmaksas vides stāvokļa kontrolei un aizsardzībai poligona darbības laikā</t>
  </si>
  <si>
    <t>Pārējās saimnieciskās darbības izmaksas</t>
  </si>
  <si>
    <t>pārējiem transportlīdzekļiem, iekārtām, mehānismiem un būvēm, ko izmanto sadzīves atkritumu pieņemšanā un apglabāšanā un kas nav iekļautas citās izmaksu grupās</t>
  </si>
  <si>
    <t>Persona,</t>
  </si>
  <si>
    <t>Procesi</t>
  </si>
  <si>
    <t>Attiecināmā proporcija</t>
  </si>
  <si>
    <t>Npk</t>
  </si>
  <si>
    <t>Nodots ekspluatācijā</t>
  </si>
  <si>
    <t>Noliet.% gadā</t>
  </si>
  <si>
    <t>Finanšu amortizācija mēnesī</t>
  </si>
  <si>
    <t>Iegādes vērtība</t>
  </si>
  <si>
    <t>GADA izmaksas, kuras jāattiecina iekļaušanai tarifa aprēķinā</t>
  </si>
  <si>
    <t>Proporcija</t>
  </si>
  <si>
    <t>Apglabāšana</t>
  </si>
  <si>
    <t>Nodots biošūnā</t>
  </si>
  <si>
    <t>Priekšapstrādes rezultātā - tālāka realizācija</t>
  </si>
  <si>
    <t>Izmaksas kuras ir iekļautas tarifa aprēķinā</t>
  </si>
  <si>
    <t>Kopējais par periodu</t>
  </si>
  <si>
    <t>ES finansējuma nolietojums</t>
  </si>
  <si>
    <t>Pašu nolietojums</t>
  </si>
  <si>
    <t>Procesa īpatsvars</t>
  </si>
  <si>
    <t>Euro</t>
  </si>
  <si>
    <t>SA īpatsvars</t>
  </si>
  <si>
    <t>Administrācijas proporcija</t>
  </si>
  <si>
    <t>Tehnoloģiskās iekārtas</t>
  </si>
  <si>
    <t>pārējie - poligons</t>
  </si>
  <si>
    <t>pārējie - administrācija</t>
  </si>
  <si>
    <t xml:space="preserve">Nemateriālo ieguldījumu izmaksu norakstījums </t>
  </si>
  <si>
    <t>KOPĀ EUR:</t>
  </si>
  <si>
    <t>Datums ___.___._____.</t>
  </si>
  <si>
    <t>kas tiesīga pārstāvēt Komersantu</t>
  </si>
  <si>
    <t>Izmaksu pamatojuma pozīcijas</t>
  </si>
  <si>
    <t>Paskaidrojums</t>
  </si>
  <si>
    <t>Izmaksas, kuras ir iekļautas tarifa aprēķinā</t>
  </si>
  <si>
    <t>Administrācijas darbinieki</t>
  </si>
  <si>
    <t>Darba samaksa pēc štatu saraksta</t>
  </si>
  <si>
    <t>Kopā administrācijas darbinieki</t>
  </si>
  <si>
    <t xml:space="preserve">Valsts sociālās apdrošināšanas obligātās iemaksas  </t>
  </si>
  <si>
    <t>_____________________________________</t>
  </si>
  <si>
    <t>paraksts un tā atšifrējums</t>
  </si>
  <si>
    <r>
      <t xml:space="preserve">Izmaksu pamatojuma pozīcijas </t>
    </r>
    <r>
      <rPr>
        <sz val="11"/>
        <rFont val="Times New Roman"/>
        <family val="1"/>
        <charset val="186"/>
      </rPr>
      <t/>
    </r>
  </si>
  <si>
    <r>
      <t xml:space="preserve">Mēnešu skaits </t>
    </r>
    <r>
      <rPr>
        <sz val="11"/>
        <rFont val="Times New Roman"/>
        <family val="1"/>
        <charset val="186"/>
      </rPr>
      <t>(pie stundu likmes - stundu skaits gadā)</t>
    </r>
  </si>
  <si>
    <t>Summa mēnesī vai par vienu vienību, Eur</t>
  </si>
  <si>
    <t>Maksājumu skaits vai darba apjoms</t>
  </si>
  <si>
    <t>Izmaksas, kuras jāattiecina iekļaušanai tarifa aprēķinā</t>
  </si>
  <si>
    <t>Piezīmes un  pamatojuma dokumenti</t>
  </si>
  <si>
    <t>Pamatlīdzekļu nolietojuma un nemateriālo ieguldījumu vērtības norakstījuma pamatojuma pozīcijas</t>
  </si>
  <si>
    <t>Pārējo saimnieciskās darbības izmaksu pamatojuma pozīcijas</t>
  </si>
  <si>
    <t>3.</t>
  </si>
  <si>
    <t>Nodokļu maksājumu pamatojuma pozīcijas</t>
  </si>
  <si>
    <t>Kredīta procentu maksājumu pamatojuma pozīcijas</t>
  </si>
  <si>
    <t>Ieņēmumu pamatojuma pozīcijas</t>
  </si>
  <si>
    <t>Ieņēmumi, kuri ir iekļauti tarifa aprēķinā</t>
  </si>
  <si>
    <t>5.1.</t>
  </si>
  <si>
    <t>Atkritumu veids</t>
  </si>
  <si>
    <t>KOPĀ pieņemtais atkritumu daudzums</t>
  </si>
  <si>
    <t>Nešķiroti sadzīves atkritumi</t>
  </si>
  <si>
    <t>Būvniecības atkritumi</t>
  </si>
  <si>
    <t>KOPĀ</t>
  </si>
  <si>
    <t>Atkritumu apsaimniekošanas procesa īpatsvars</t>
  </si>
  <si>
    <t>Sadzīves atkritumu īpatsvars tarifā iekļautajos procesos</t>
  </si>
  <si>
    <t>2016.gada plāns</t>
  </si>
  <si>
    <t>Sadzīves atkritumu apglabāšana</t>
  </si>
  <si>
    <t>Pārējie uzņēmuma pakalpojumi</t>
  </si>
  <si>
    <t>3.proporcijas skaidrojums</t>
  </si>
  <si>
    <t>Darbības nozare</t>
  </si>
  <si>
    <t>Plānotais neto apgrozījums saskaņā ar uzņēmuma apstiprināto budžetu 2016.gadā*</t>
  </si>
  <si>
    <t>Sadalījuma koeficienta aprēķins</t>
  </si>
  <si>
    <t xml:space="preserve">Uzņēmuma administrācijas izdevumi. Šo izdevumu dalījums tiek aprēķināts proporcionāli kā katra poligona ieņēmumu no regulējamā pakalpojuma īpatsvars kopējos ieņēmumos </t>
  </si>
  <si>
    <t>*Neto apgrozījums= neto apgrozījums-dabas resursu nodoklis</t>
  </si>
  <si>
    <r>
      <t xml:space="preserve">Komersanta nosaukums: </t>
    </r>
    <r>
      <rPr>
        <b/>
        <sz val="13"/>
        <rFont val="Times New Roman"/>
        <family val="1"/>
        <charset val="186"/>
      </rPr>
      <t>SIA Jelgavas komunālie pakalpojumi</t>
    </r>
  </si>
  <si>
    <t>Putuplasta atgriezumi</t>
  </si>
  <si>
    <t>Plastmasa iepakojums</t>
  </si>
  <si>
    <t>Azbestu saturoši materiāli</t>
  </si>
  <si>
    <t>Būvniecības atkr.</t>
  </si>
  <si>
    <t>Stikls</t>
  </si>
  <si>
    <t>Bioloģiski noārdāmie atkritumi</t>
  </si>
  <si>
    <t>Darbinieku skaits</t>
  </si>
  <si>
    <t xml:space="preserve">Regulāra piemaksa  </t>
  </si>
  <si>
    <r>
      <t>Mēneša atalgojums / stundas likme (</t>
    </r>
    <r>
      <rPr>
        <sz val="11"/>
        <rFont val="Times New Roman"/>
        <family val="1"/>
        <charset val="186"/>
      </rPr>
      <t>štatu sarakstos)</t>
    </r>
  </si>
  <si>
    <t>Piemaksa par nakts stundām</t>
  </si>
  <si>
    <t>Piemaksa par svētku stundām</t>
  </si>
  <si>
    <r>
      <t>Rezerve aizvietošanai / atvaļ.</t>
    </r>
    <r>
      <rPr>
        <sz val="11"/>
        <rFont val="Times New Roman"/>
        <family val="1"/>
        <charset val="186"/>
      </rPr>
      <t xml:space="preserve"> (1 mēn. summa)</t>
    </r>
  </si>
  <si>
    <t>Nakts stundas</t>
  </si>
  <si>
    <t>stundu skaits</t>
  </si>
  <si>
    <t>Svētku stundas</t>
  </si>
  <si>
    <r>
      <t xml:space="preserve">Darba samaksa </t>
    </r>
    <r>
      <rPr>
        <sz val="11"/>
        <rFont val="Times New Roman"/>
        <family val="1"/>
        <charset val="186"/>
      </rPr>
      <t>bez piemaksām / bez  rezerves</t>
    </r>
  </si>
  <si>
    <t>Apstiprinu:</t>
  </si>
  <si>
    <t>SIA Jelgavas komunālie pakalpojumi</t>
  </si>
  <si>
    <t>Kods saskaņā ar A3 atskaitē uzrādīto</t>
  </si>
  <si>
    <t>020203</t>
  </si>
  <si>
    <t>070799</t>
  </si>
  <si>
    <t>Koks</t>
  </si>
  <si>
    <t>Flīzes, keramika</t>
  </si>
  <si>
    <t>Ielu tīr.atkritumi</t>
  </si>
  <si>
    <t>Plastmasa</t>
  </si>
  <si>
    <t>Kartons</t>
  </si>
  <si>
    <t>191204</t>
  </si>
  <si>
    <t>150102</t>
  </si>
  <si>
    <t>191201</t>
  </si>
  <si>
    <t>KOPĀ 2016, tonnas</t>
  </si>
  <si>
    <t>pat.neder. biomat.</t>
  </si>
  <si>
    <t>sadedz. atkr.</t>
  </si>
  <si>
    <t>nešķ.SA</t>
  </si>
  <si>
    <t>būvn/raž</t>
  </si>
  <si>
    <t>būvgr.</t>
  </si>
  <si>
    <t>azbests</t>
  </si>
  <si>
    <t>koks</t>
  </si>
  <si>
    <t>biol.</t>
  </si>
  <si>
    <t>stikls</t>
  </si>
  <si>
    <t>flīzes, ker.</t>
  </si>
  <si>
    <t>putupl.</t>
  </si>
  <si>
    <t>ielu tīr.</t>
  </si>
  <si>
    <t>plastm.</t>
  </si>
  <si>
    <t>plastm. atgriez.</t>
  </si>
  <si>
    <t>kartons</t>
  </si>
  <si>
    <t>tonnas</t>
  </si>
  <si>
    <t>201_. gada  …………………..</t>
  </si>
  <si>
    <t>………………</t>
  </si>
  <si>
    <t>A.Grīnfelds</t>
  </si>
  <si>
    <t>Apstiprinu: _____________</t>
  </si>
  <si>
    <t>Valdes loceklis - ražošanas direktos</t>
  </si>
  <si>
    <t>Alvils Grīnfelds</t>
  </si>
  <si>
    <t>2016.gada__________</t>
  </si>
  <si>
    <t>Grāmatvedības kontu plāns</t>
  </si>
  <si>
    <t>Kods</t>
  </si>
  <si>
    <t>Nosaukums</t>
  </si>
  <si>
    <t>Sadzīves atkritumu apglabāšanas pakalpojuma tarifa projekta aprēķinā izmantotie konti, apakškonti un pazīmes</t>
  </si>
  <si>
    <t>Tarifu veidojošie izmaksu un ieņēmumu posteņi</t>
  </si>
  <si>
    <t>Konta, apakškonta Nr. vai citas pazīmes, kas tiek nodrošinātas ar Komersanta grāmatvedības programmas un iekšējās uzskaites sistēmas palīdzību</t>
  </si>
  <si>
    <t>Ekspluatācijas, remontu un uzturēšanas izmaksas transportlīdzekļiem, iekārtām, mehānismiem un būvēm t.sk.:</t>
  </si>
  <si>
    <t>Persona, kura tiesīga pārstāvēt komersantu</t>
  </si>
  <si>
    <t>SIA "Jelgavas komunālie pakalpojumi" valdes loceklis</t>
  </si>
  <si>
    <t xml:space="preserve">SIA Jelgavas komunālie pakalpojumi </t>
  </si>
  <si>
    <t>Nodota biomasa</t>
  </si>
  <si>
    <t>Apglabāts poligonā</t>
  </si>
  <si>
    <t>Nr</t>
  </si>
  <si>
    <t>Tarifa projekta aprēķinam lietotais apglabāšanai pieņemtais atkritumu daudzums, t</t>
  </si>
  <si>
    <t>*-izmaksas/ieņēmumi netiek attiecināti uz tarifu</t>
  </si>
  <si>
    <t>pēc ieņēmumiem, EUR</t>
  </si>
  <si>
    <t>pēc apjoma, t</t>
  </si>
  <si>
    <t>2016.gada fakts</t>
  </si>
  <si>
    <t>Izmaksas, kas attiecināmas uz poligona darbību kopumā. Šo izmaksu dalījums pa procesiem tiek aprēķināts, proporcionāli atkritumu apjomiem, kas piedalās katrā procesā. Šī proporcija tiek piemērota visām ražošanas izmaksām.</t>
  </si>
  <si>
    <t>Sadalījuma pamatojums tarifa projekta aprēķinam</t>
  </si>
  <si>
    <t>Process, uz kuru tiek attiecināts dalījums</t>
  </si>
  <si>
    <t>Skaidrojums</t>
  </si>
  <si>
    <t>Priekšapstrādes rezultāts - tālākai realizācijai</t>
  </si>
  <si>
    <t>Uzņēmuma administrācijas izdevumi. Šo izmaksu dalījums tiek aprēķināts proporcionāli ieņēmumu īpatsvaram no sadzīves atkritumu apsaimniekošanas poligonā pret kopējo uzņēmuma neto apgrozījumu, neskaitot dabas resursu nodokli</t>
  </si>
  <si>
    <t>Sadzīves atkritumu apglabāšanas pakalpojums</t>
  </si>
  <si>
    <t>Izmaksas, kas attiecināmas uz apglabāšanas procesa un palīgprocesu nodrošināšanu. Šo izmaksu dalījums tiek aprēķināts, ņemot vērā nešķirotu sadzīves atkritumu apjomus pārskata gadā pret kopējiem apjomiem, kas piedalās atkritumu apglabāšanas un saistītajos palīgprocesos. Šī proporcija tiek piemērota ražošanas, kas nodrošina attiecīgos procesus, izmaksām.</t>
  </si>
  <si>
    <t>I</t>
  </si>
  <si>
    <t>II</t>
  </si>
  <si>
    <t>III</t>
  </si>
  <si>
    <t>Sadzīves atkritumu apglabāšanas pakalpojuma nodrošināšana</t>
  </si>
  <si>
    <t>Pārējo atkritumu apglabāšanas pakalpojuma nodrošināšana</t>
  </si>
  <si>
    <r>
      <t>Par gāzu utilizāciju.</t>
    </r>
    <r>
      <rPr>
        <sz val="11"/>
        <color indexed="8"/>
        <rFont val="Calibri"/>
        <family val="2"/>
        <charset val="186"/>
      </rPr>
      <t xml:space="preserve"> Poligona apglabājamajā materiālā ir maz pūstošu vielu, BNA jau ir atsijāts un izbērts biošūnā, tādēļ šobrīd to nevar pateikt neviens vai poligonā veidosies metāna gāze pietiekamā daudzumā un kvalitātē koģenerācijas darbināšanai.. tādēļ arī noslēgtajā līgumā ar SIA Brakšķu enerģija ir ietverts punkts, ka JKP nav nekādā mērā nav atbildīgs par poligonā savāktās gāzes daudzumu, sastāvu un citiem parametriem. Šis līgums jau Jums ir sūtīts papildinfo vēstulēs. Tajā paredzēts, ka gāzu utilizāciju veic Brakšķu enerģija ar savām iekārtām, tehniskajiem risinājumiem un resursiem. Atbilstoši līgumam JKP veic sistēmas izbūvi un uzstāda savāktās gāzes apjoma skaitītāju.</t>
    </r>
  </si>
  <si>
    <r>
      <t>Par termiņu.</t>
    </r>
    <r>
      <rPr>
        <sz val="11"/>
        <color indexed="8"/>
        <rFont val="Calibri"/>
        <family val="2"/>
        <charset val="186"/>
      </rPr>
      <t xml:space="preserve"> Izveidot gāzes savākšanas sistēmu ar savācošajiem horizontālajiem kolektoriem 110 m platā šūnā 2,5m biezā bēruma slānī praktiski nav iespējams, tādēļ ir skaidrs, ka sākt kaut ko darīt varēs pie 5m bēruma, jo nepieciešams minimālais kritums ir vismaz 2cm uz metru (nav jēgas caurules ieguldīt zem poligona malas paredzamajā infiltrāta uzkrāšanās zonā). Plānotais gāzu savākšanas sistēmas 1.kārtas realizācijas laiks – 2018.gads.</t>
    </r>
  </si>
  <si>
    <r>
      <t>Par izmaksām.</t>
    </r>
    <r>
      <rPr>
        <sz val="11"/>
        <color indexed="8"/>
        <rFont val="Calibri"/>
        <family val="2"/>
        <charset val="186"/>
      </rPr>
      <t xml:space="preserve"> Par to izmaksu ciparu 84 550 euro mums aktuālākas info nav. Nav mums šobrīd vēl ne tehniskais projekts, ne tāme, jo pirmā kārta tiks realizēta tikai 2018.gadā, tādēļ cita cipara mums šai pozīcijai nav. Tarifa projektu gatavojot mums nebija nojausma par šo izmaksu apmēru, tādēļ vērsāmies pie GeoConsultanta, lai noskaidrotu šīs iespējamās izmaksas rekultivācijai un poligona gāzu sistēmas izbūvei. Viņi mums sniedza atbildi, ka kopējās izmaksas sastādītu 343 850 euro – tai skaitā gāzes sistēmu izbūve 84 550 euro (varbūt nedaudz neveiksmīgi tas tika izteikts arī cenā par m2,  šo pozīciju GeoConsultants savā vēstulē būtu varējis minēt arī tikai vienā kopējā ciparā - tāpat kā rekultivācijas projektēšanas izmaksas - nevis pārrēķināt uz m2, jo skaidrs, ka šis cipars 84 550 euro ietver gāzu sistēmas izbūvi vairākām kārtām un katrai kārtai būs citi izbūvējamie m2.. tādēļ te nav pareizi ne 17800 m2, ne 15700 m2, bet vēl pavisam citi m2… bet tas nemaina būtību, ka kopumā poligonam gāzu sistēmas izbūvei jārēķinās ar izmaksām 84 550 euro apmērā. </t>
    </r>
  </si>
  <si>
    <t>Slodze</t>
  </si>
  <si>
    <t>mainīgā</t>
  </si>
  <si>
    <t>Alga par pilnu slodzi</t>
  </si>
  <si>
    <t>Mēs gan šīs izmaksas pēc būtības pielīdzinātu rekultivācijas izmaksām - līdzekļi ir jāuzkrāj, lai tajā brīdī, kad tas būs jādara (un to neviens nevar apstrīdēt ka būs jādara..) būtu līdzekļi no kā to īstenot. Un ar šādu pieeju - ka šī summa tiek uzlikta uz 20 gadiem - patērētājs iegūst no tā, ka summa ir izlīdzināta pa visu periodu un nav pēkšņi tarifa pieaugumi. Droši vien, ka šī gada otrajā pusē sāksies darbs pie tehniskā projekta izstrādes un varbūt jau izsludināts iepirkums, lai 2018.gadā trubas varētu sākt izbūvēt. Tad mums varbūt jau būs zināmi kādi cipari - pieņemsim, provizoriski, 1.kārtai tas būs ap 25 000 euro - ar šo ciparu tad mēs iesim 2017.gada beigās lai ieliktu tarifā. Šobrīd mēs gribam ielikt tikai 84 550 / 20 gadi = 4228 euro..</t>
  </si>
  <si>
    <t xml:space="preserve">Sagatavots: </t>
  </si>
  <si>
    <t>SIA ……………………………..pieņemto atkritumu apjoms pa mēnešiem  poligonā "……………." (2016.gada fakts)</t>
  </si>
  <si>
    <t>Izmantošana poligona infrastruktūrā</t>
  </si>
  <si>
    <t>Poligonā …………………….. apsaimniekoto atkritumu daudzums (tonnās)</t>
  </si>
  <si>
    <t xml:space="preserve">Komersanta nosaukums: </t>
  </si>
  <si>
    <t xml:space="preserve">Vienotais reģistrācijas numurs: </t>
  </si>
  <si>
    <t>Dalīti vākto apsaimniekošana*</t>
  </si>
  <si>
    <r>
      <t xml:space="preserve">Poligonā apsaimniekoto atkritumu daudzums, </t>
    </r>
    <r>
      <rPr>
        <b/>
        <u/>
        <sz val="11"/>
        <rFont val="Times New Roman"/>
        <family val="1"/>
        <charset val="186"/>
      </rPr>
      <t>plānots tarifa projektā</t>
    </r>
    <r>
      <rPr>
        <b/>
        <sz val="11"/>
        <rFont val="Times New Roman"/>
        <family val="1"/>
        <charset val="186"/>
      </rPr>
      <t>, tonnas</t>
    </r>
  </si>
  <si>
    <t>SA poligona ……………………….. tarifa projekta aprēķinos izmantotais izmaksu attiecināšanas modelis, %</t>
  </si>
  <si>
    <t>Vienotais reģistrācijas numurs:</t>
  </si>
  <si>
    <t>…………….</t>
  </si>
  <si>
    <t>Sadalījuma pamatojums tarifa fakts'16</t>
  </si>
  <si>
    <t xml:space="preserve"> Personāla izmaksu pamatojuma pozīcijas</t>
  </si>
  <si>
    <t>Ražošanas darbinieki</t>
  </si>
  <si>
    <t>Kopā ražošanas darbinieki</t>
  </si>
  <si>
    <t xml:space="preserve">GADA izmaksas, kuras jāattiecina iekļaušanai tarifa aprēķinā </t>
  </si>
  <si>
    <t>pastāvīgā (saskaņā ar štatu sarakstu)</t>
  </si>
  <si>
    <t>Poligona vadītājs</t>
  </si>
  <si>
    <t>Valdes loceklis</t>
  </si>
  <si>
    <t>Komersanta nosaukums:</t>
  </si>
  <si>
    <t>1.3.</t>
  </si>
  <si>
    <t>Pārējie, t.sk.</t>
  </si>
  <si>
    <t>1.3.1.</t>
  </si>
  <si>
    <t>Iekārtas, mehānismi</t>
  </si>
  <si>
    <t xml:space="preserve">1.3.2. </t>
  </si>
  <si>
    <t>pārējie, t.sk.,</t>
  </si>
  <si>
    <t>pārējie (saimn.)</t>
  </si>
  <si>
    <t>1.3.2.</t>
  </si>
  <si>
    <t>pārējie (adm.)</t>
  </si>
  <si>
    <t>Nemateriālo ieguldījumu izmaksu norakstījums</t>
  </si>
  <si>
    <t>Kredīta procentu maksājumi un pamatsummas atmaksa, t.sk. izmaksas, kas saistītas ar poligona apsaimniekotāja finansiālo vai citu līdzvērtīgu nodrošinājumu</t>
  </si>
  <si>
    <t>6.1.</t>
  </si>
  <si>
    <t>5.2.</t>
  </si>
  <si>
    <t>5.3.</t>
  </si>
  <si>
    <r>
      <t xml:space="preserve">Poligonā apsaimniekoto atkritumu daudzums, </t>
    </r>
    <r>
      <rPr>
        <b/>
        <u/>
        <sz val="11"/>
        <rFont val="Times New Roman"/>
        <family val="1"/>
        <charset val="186"/>
      </rPr>
      <t>fakts (pag.periods)</t>
    </r>
    <r>
      <rPr>
        <b/>
        <sz val="11"/>
        <rFont val="Times New Roman"/>
        <family val="1"/>
        <charset val="186"/>
      </rPr>
      <t>, tonnas</t>
    </r>
  </si>
  <si>
    <t>Patēriņam vai apstr. nederīgi (gaļas raž.atkr.)</t>
  </si>
  <si>
    <r>
      <t xml:space="preserve">T </t>
    </r>
    <r>
      <rPr>
        <b/>
        <vertAlign val="subscript"/>
        <sz val="12"/>
        <color indexed="8"/>
        <rFont val="Times New Roman"/>
        <family val="1"/>
        <charset val="186"/>
      </rPr>
      <t>ar DRN</t>
    </r>
  </si>
  <si>
    <r>
      <t xml:space="preserve">M </t>
    </r>
    <r>
      <rPr>
        <b/>
        <vertAlign val="subscript"/>
        <sz val="12"/>
        <color indexed="8"/>
        <rFont val="Times New Roman"/>
        <family val="1"/>
        <charset val="186"/>
      </rPr>
      <t>DRN</t>
    </r>
  </si>
  <si>
    <t>14.</t>
  </si>
  <si>
    <t>13.</t>
  </si>
  <si>
    <t>12.</t>
  </si>
  <si>
    <t>Q</t>
  </si>
  <si>
    <t>11.</t>
  </si>
  <si>
    <r>
      <t>I</t>
    </r>
    <r>
      <rPr>
        <b/>
        <vertAlign val="subscript"/>
        <sz val="12"/>
        <color indexed="8"/>
        <rFont val="Times New Roman"/>
        <family val="1"/>
        <charset val="186"/>
      </rPr>
      <t>p</t>
    </r>
  </si>
  <si>
    <t>10.</t>
  </si>
  <si>
    <r>
      <t>I</t>
    </r>
    <r>
      <rPr>
        <b/>
        <vertAlign val="subscript"/>
        <sz val="12"/>
        <color indexed="8"/>
        <rFont val="Times New Roman"/>
        <family val="1"/>
        <charset val="186"/>
      </rPr>
      <t>r</t>
    </r>
  </si>
  <si>
    <t>9.</t>
  </si>
  <si>
    <r>
      <t xml:space="preserve">Izmaksas kopā, EUR </t>
    </r>
    <r>
      <rPr>
        <sz val="10"/>
        <color indexed="8"/>
        <rFont val="Times New Roman"/>
        <family val="1"/>
        <charset val="186"/>
      </rPr>
      <t>(1.+4.+5.+6.) -7.</t>
    </r>
  </si>
  <si>
    <t>8.</t>
  </si>
  <si>
    <t>Ien</t>
  </si>
  <si>
    <r>
      <t>I</t>
    </r>
    <r>
      <rPr>
        <b/>
        <vertAlign val="subscript"/>
        <sz val="12"/>
        <color indexed="8"/>
        <rFont val="Times New Roman"/>
        <family val="1"/>
        <charset val="186"/>
      </rPr>
      <t>k</t>
    </r>
  </si>
  <si>
    <r>
      <t>I</t>
    </r>
    <r>
      <rPr>
        <b/>
        <vertAlign val="subscript"/>
        <sz val="12"/>
        <color indexed="8"/>
        <rFont val="Times New Roman"/>
        <family val="1"/>
        <charset val="186"/>
      </rPr>
      <t>nod</t>
    </r>
  </si>
  <si>
    <r>
      <t>I</t>
    </r>
    <r>
      <rPr>
        <b/>
        <vertAlign val="subscript"/>
        <sz val="12"/>
        <color indexed="8"/>
        <rFont val="Times New Roman"/>
        <family val="1"/>
        <charset val="186"/>
      </rPr>
      <t>ekspl</t>
    </r>
  </si>
  <si>
    <t>Administrācijas izmaksas, kas nav iekļautas citos izmaksu posteņos</t>
  </si>
  <si>
    <t>Pētniecības un attīstības darbības izmaksas</t>
  </si>
  <si>
    <t>Sadzīves atkritumos konstatēto bīstamo atkritumu apsaimniekošanas un nodošanas izmaksas</t>
  </si>
  <si>
    <t>infiltrāta un citu notekūdeņu apsaimniekošanas  izmaksas</t>
  </si>
  <si>
    <t>3.1.3.3</t>
  </si>
  <si>
    <t>poligona gāzes savākšanas un utilizācijas izmaksas</t>
  </si>
  <si>
    <t>3.1.3.2</t>
  </si>
  <si>
    <t xml:space="preserve">inerto atkritumu transportēšanas uz apglabāšanas krātuvi, izlīdzināšanas, blietēšanas, starpslāņu klājuma un nogāžu veidošanas, krātuves ceļu izbūves, to uzturēšanas  u.c. izmaksas, kas nav iekļautas citu tehnoloģisko procesu sastāvā </t>
  </si>
  <si>
    <t>3.1.3.1</t>
  </si>
  <si>
    <t>izmaksas sadzīves atkritumu apglabāšanas nodrošināšanai</t>
  </si>
  <si>
    <t>atkritumu sagatavošanas tālākai reģenerācijai pēc mehāniskās pārstrādes (sagatavošana pārstrādei, nodošana pārstrādei u.c.) izmaksas</t>
  </si>
  <si>
    <t>3.1.1.3</t>
  </si>
  <si>
    <t>atkritumu bioloģiskās apstrādes (kompostēšana, transformēšana biogāzē,  nodošana pārstrādei u.c.) izmaksas</t>
  </si>
  <si>
    <t>3.1.1.2</t>
  </si>
  <si>
    <t>atkritumu mehāniskās apstrādes izmaksas</t>
  </si>
  <si>
    <t>3.1.1.1</t>
  </si>
  <si>
    <t xml:space="preserve">izmaksas sadzīves atkritumu sagatavošanai apglabāšanai </t>
  </si>
  <si>
    <r>
      <t>3.1.</t>
    </r>
    <r>
      <rPr>
        <sz val="8"/>
        <rFont val="Calibri"/>
        <family val="2"/>
        <charset val="186"/>
      </rPr>
      <t> </t>
    </r>
  </si>
  <si>
    <r>
      <t>I</t>
    </r>
    <r>
      <rPr>
        <b/>
        <vertAlign val="subscript"/>
        <sz val="12"/>
        <color indexed="8"/>
        <rFont val="Times New Roman"/>
        <family val="1"/>
        <charset val="186"/>
      </rPr>
      <t>saimn</t>
    </r>
  </si>
  <si>
    <r>
      <t>I</t>
    </r>
    <r>
      <rPr>
        <b/>
        <vertAlign val="subscript"/>
        <sz val="12"/>
        <color indexed="8"/>
        <rFont val="Times New Roman"/>
        <family val="1"/>
        <charset val="186"/>
      </rPr>
      <t>pers</t>
    </r>
  </si>
  <si>
    <r>
      <t>I</t>
    </r>
    <r>
      <rPr>
        <b/>
        <vertAlign val="subscript"/>
        <sz val="11"/>
        <color indexed="8"/>
        <rFont val="Times New Roman"/>
        <family val="1"/>
        <charset val="186"/>
      </rPr>
      <t>nol.nem</t>
    </r>
  </si>
  <si>
    <t xml:space="preserve">ēkas, būves </t>
  </si>
  <si>
    <r>
      <t>I</t>
    </r>
    <r>
      <rPr>
        <b/>
        <vertAlign val="subscript"/>
        <sz val="11"/>
        <color indexed="8"/>
        <rFont val="Times New Roman"/>
        <family val="1"/>
        <charset val="186"/>
      </rPr>
      <t>nol.pam</t>
    </r>
  </si>
  <si>
    <t>Pamatlīdzekļu nolietojums, t.sk.:</t>
  </si>
  <si>
    <r>
      <t>I</t>
    </r>
    <r>
      <rPr>
        <b/>
        <vertAlign val="subscript"/>
        <sz val="12"/>
        <color indexed="8"/>
        <rFont val="Times New Roman"/>
        <family val="1"/>
        <charset val="186"/>
      </rPr>
      <t>nol</t>
    </r>
  </si>
  <si>
    <t>Apz.</t>
  </si>
  <si>
    <r>
      <t xml:space="preserve">   </t>
    </r>
    <r>
      <rPr>
        <b/>
        <sz val="12"/>
        <color indexed="8"/>
        <rFont val="Times New Roman"/>
        <family val="1"/>
        <charset val="186"/>
      </rPr>
      <t>Posteņi</t>
    </r>
  </si>
  <si>
    <t>Nr.</t>
  </si>
  <si>
    <t>Fakts (pag.periods)</t>
  </si>
  <si>
    <t>+/- (%) tarifa projekts pret spēkā esošo tarifu</t>
  </si>
  <si>
    <t>Skaidrojums izmaiņām  (tarifa projekts pret spēkā esošo tarifu)</t>
  </si>
  <si>
    <t>Nolietojums 2018.gadā</t>
  </si>
  <si>
    <t>Nolietojums 2019.gadā</t>
  </si>
  <si>
    <t>Atlikusī vērtība uz 31.12.2018.</t>
  </si>
  <si>
    <t>Atlikusī vērtība uz 31.12.2019.</t>
  </si>
  <si>
    <t>Transporta tehnikas vienību ekspluatācijas izmaksas</t>
  </si>
  <si>
    <t>Pārskata gads</t>
  </si>
  <si>
    <t>Nr. p. k.</t>
  </si>
  <si>
    <t>Tehnikas vienība, modelis</t>
  </si>
  <si>
    <t>Tehnoloģiskais process/Izmantošanas vieta</t>
  </si>
  <si>
    <t>Galvenās funkcijas</t>
  </si>
  <si>
    <t>Īpatsvars procesā</t>
  </si>
  <si>
    <t>Darba noslodze</t>
  </si>
  <si>
    <t>Degvielas patēriņa norma</t>
  </si>
  <si>
    <t>Degviela</t>
  </si>
  <si>
    <t xml:space="preserve"> Remonti, rezerves daļas, apkopes, materiāli utml.</t>
  </si>
  <si>
    <t>Apdrošināšana, nodevas, nodokļi, citi</t>
  </si>
  <si>
    <t>Noma</t>
  </si>
  <si>
    <t>KOPĀ ekspluatācijas izdevumi, EUR</t>
  </si>
  <si>
    <t>Patēriņš</t>
  </si>
  <si>
    <t>Cena</t>
  </si>
  <si>
    <t>Kopā</t>
  </si>
  <si>
    <t>mh</t>
  </si>
  <si>
    <t>km</t>
  </si>
  <si>
    <t>l/mh vai l/100km</t>
  </si>
  <si>
    <t>l</t>
  </si>
  <si>
    <t xml:space="preserve"> EUR/l</t>
  </si>
  <si>
    <t xml:space="preserve"> EUR</t>
  </si>
  <si>
    <t>Izmaksu postenis 3.1.1.</t>
  </si>
  <si>
    <t>3.1.1.1.</t>
  </si>
  <si>
    <t>3.1.1.2.</t>
  </si>
  <si>
    <t>3.1.1.3.</t>
  </si>
  <si>
    <t>Izmaksu postenis 3.1.2.</t>
  </si>
  <si>
    <t>Izmaksu postenis 3.1.3.</t>
  </si>
  <si>
    <t>3.1.3.1.</t>
  </si>
  <si>
    <t>3.1.3.2.</t>
  </si>
  <si>
    <t>3.1.3.3.</t>
  </si>
  <si>
    <t>Izmaksu postenis 3.1.4.</t>
  </si>
  <si>
    <t>Izmaksu postenis 3.7.</t>
  </si>
  <si>
    <t>Izmaksu postenis 3.9.</t>
  </si>
  <si>
    <t xml:space="preserve">Iekārtu un ierīču ekspluatācijas izmaksas </t>
  </si>
  <si>
    <t>Iekārtas un ierīces</t>
  </si>
  <si>
    <t>Tehnoloģiskais process /Izmantošanas vieta</t>
  </si>
  <si>
    <t>Iekārtas nominālā jauda
Degvielas patēriņa norma</t>
  </si>
  <si>
    <t>Iekārtas degvielas patēriņa norma</t>
  </si>
  <si>
    <t xml:space="preserve">Elektroenerģijas patēriņš </t>
  </si>
  <si>
    <t xml:space="preserve"> Remonti, rezerves daļas, apkopes utml., </t>
  </si>
  <si>
    <t>Apdrošināšana tml.</t>
  </si>
  <si>
    <t>Materiāli, ķimikālijas</t>
  </si>
  <si>
    <t>KOPĀ ekspluatācijas izdevumi</t>
  </si>
  <si>
    <t>kW</t>
  </si>
  <si>
    <t>l/mh</t>
  </si>
  <si>
    <t xml:space="preserve">kWh </t>
  </si>
  <si>
    <t>EUR/ kWh</t>
  </si>
  <si>
    <t xml:space="preserve">Izmaksu postenis 3.1.1. </t>
  </si>
  <si>
    <t xml:space="preserve">Izmaksu postenis 3.1.3.  </t>
  </si>
  <si>
    <t xml:space="preserve">Izmaksu postenis 3.7. </t>
  </si>
  <si>
    <t>Šķirošanas līnija</t>
  </si>
  <si>
    <t>Mēnesis</t>
  </si>
  <si>
    <t xml:space="preserve">Uz šķirošanas līnijas apstrādātais atkritumu daudzums mēnesī, tonnas </t>
  </si>
  <si>
    <t>Motorstundas atbilstoši maksimālajai noslodzei, mh</t>
  </si>
  <si>
    <t>Iekārtas ražība, t/mh (pēc tehniskās specifikācijas)</t>
  </si>
  <si>
    <t>Darba dienas mēnesī</t>
  </si>
  <si>
    <t>Vidējās iekārtu darba stundas mēnesī, h</t>
  </si>
  <si>
    <t>Faktiskā iekārtas ražība t/ h</t>
  </si>
  <si>
    <t>Janvāris</t>
  </si>
  <si>
    <t>Februāris</t>
  </si>
  <si>
    <t>Marts</t>
  </si>
  <si>
    <t>Aprīlis</t>
  </si>
  <si>
    <t>Maijs</t>
  </si>
  <si>
    <t>Jūnijs</t>
  </si>
  <si>
    <t>Jūlijs</t>
  </si>
  <si>
    <t>Augusts</t>
  </si>
  <si>
    <t>Septembris</t>
  </si>
  <si>
    <t>Oktobris</t>
  </si>
  <si>
    <t>Novembris</t>
  </si>
  <si>
    <t>Decembris</t>
  </si>
  <si>
    <t>Elektroenerģijas patēriņš un izmaksas*</t>
  </si>
  <si>
    <t>Elektroenerģijas patēriņš pa objektiem. Ja nav nodalīts elektroenerģijas skaitītājs, tad novērtē pēc procentuālā īpatsvara kopējā apjomā, ņemot vērā objekta jaudu</t>
  </si>
  <si>
    <t>Maksa par elektroenerģiju</t>
  </si>
  <si>
    <t>Elektroenerģijas sadales sistēmas pakalpojums</t>
  </si>
  <si>
    <t>Obligātā iepirkuma komponente (atjaunojamie energo resursi un koģenerācija)</t>
  </si>
  <si>
    <t>Jaudas obligātā iepirkuma komponente par pieslēgumu</t>
  </si>
  <si>
    <t>Kopējās elektroenerģijas izmaksas</t>
  </si>
  <si>
    <t>Maksa par elektroenerģijas sadalīšanu</t>
  </si>
  <si>
    <t>Maksa par tīklā nodoto reaktīvo enerģiju kVArh</t>
  </si>
  <si>
    <t>Maksa par reaktīvo enerģiju kVArh</t>
  </si>
  <si>
    <t>Maksa par atļauto slodzi kW</t>
  </si>
  <si>
    <t>Izmaksu postenis 3.1.1.1</t>
  </si>
  <si>
    <t>Izmaksu postenis 3.1.1.2</t>
  </si>
  <si>
    <t>Izmaksu postenis 3.1.1.3</t>
  </si>
  <si>
    <t xml:space="preserve">Kopā iekārtu nominālā jauda </t>
  </si>
  <si>
    <t>Kopā elektrības patēriņa aprēķins</t>
  </si>
  <si>
    <t>Kopā izmaksas</t>
  </si>
  <si>
    <t>Izmaksu postenis 3.1.3.1</t>
  </si>
  <si>
    <t>Izmaksu postenis 3.1.3.2</t>
  </si>
  <si>
    <t>Izmaksu postenis 3.1.3.3</t>
  </si>
  <si>
    <t>Kopējais patēriņš</t>
  </si>
  <si>
    <t xml:space="preserve">Elektroenerģijas cena </t>
  </si>
  <si>
    <t>Izmaksas</t>
  </si>
  <si>
    <t>Nodota reaktīvā enerģija</t>
  </si>
  <si>
    <t>Reaktīvā enerģija</t>
  </si>
  <si>
    <t xml:space="preserve">Iekārtu nominālā jauda </t>
  </si>
  <si>
    <t>Elektrības patēriņa aprēķins</t>
  </si>
  <si>
    <t>kWh</t>
  </si>
  <si>
    <t>EUR/kWh</t>
  </si>
  <si>
    <t>EUR</t>
  </si>
  <si>
    <t>kVArh</t>
  </si>
  <si>
    <t xml:space="preserve"> EUR/kWh</t>
  </si>
  <si>
    <t>EUR/mēn</t>
  </si>
  <si>
    <t xml:space="preserve"> EUR/kW</t>
  </si>
  <si>
    <t>* Aizpilda atbilstoši esošajai elektronerģijas uzskaites sistēmai, tabulas galviņu nosaukumi ir maināmi</t>
  </si>
  <si>
    <t xml:space="preserve">Apglabāto atkritumu izvietojuma monitorings </t>
  </si>
  <si>
    <t>Projektētā kopējā krātuves ietilpība, m³:</t>
  </si>
  <si>
    <t>Gads</t>
  </si>
  <si>
    <t>Aizpildītais krātuves tilpums, m³/ gadā</t>
  </si>
  <si>
    <t>Aizpildītais krātuves tilpums, %</t>
  </si>
  <si>
    <t>Apglabāto atkritumu blīvums, kg/m³</t>
  </si>
  <si>
    <t>Atlikusī krātuves ietilpība, m³</t>
  </si>
  <si>
    <t>Atlikusī krātuves ietilpība, %</t>
  </si>
  <si>
    <t>Apglabātais atkritumu daudzums pēc  A3 pārskata datiem, t</t>
  </si>
  <si>
    <t>Tehnoloģiskā procesa uzsākšanas gads</t>
  </si>
  <si>
    <t xml:space="preserve">Infiltrātu instrumentālās uzskaites žurnāla dati </t>
  </si>
  <si>
    <t>Mērinstrumenta rādījums (ienākošais) gada sākumā</t>
  </si>
  <si>
    <t xml:space="preserve">Kopā ienākošais infiltrāta daudzums, m3 </t>
  </si>
  <si>
    <t xml:space="preserve">Mērinstrumenta rādījums (izejošais) gada beigās </t>
  </si>
  <si>
    <t xml:space="preserve">Kopā attīrītais infiltrāta daudzums, m3 </t>
  </si>
  <si>
    <t>Savāktās atkritumu biogāzes apjoms un realizēšanas vai utilizēšanas veids</t>
  </si>
  <si>
    <t>Iegūtā atkritumu biogāze, m3</t>
  </si>
  <si>
    <t>Saražotā elektroenerģija, kWh</t>
  </si>
  <si>
    <t>Ieņēmumi, EUR</t>
  </si>
  <si>
    <t>Sadedzināšana lāpā</t>
  </si>
  <si>
    <t>Pašu saimnieciskās darbības nodrošināšanai</t>
  </si>
  <si>
    <t>t.sk. obligātā iepirkuma ietvaros</t>
  </si>
  <si>
    <t>Tieši gūtie ieņēmumi (obligātā iepirkuma ietvaros)</t>
  </si>
  <si>
    <t>Netieši gūtie ieņēmumi (ja attiecināms)</t>
  </si>
  <si>
    <t>Elektroenerģija</t>
  </si>
  <si>
    <t>Siltumenerģija</t>
  </si>
  <si>
    <t>Ieņēmumi no otrreizējās pārstrādes materiāliem un poligona infrastruktūras izmantošanas</t>
  </si>
  <si>
    <t>Materiāls</t>
  </si>
  <si>
    <t>Apjoms, t</t>
  </si>
  <si>
    <t>Tirgus cena,  EUR/t</t>
  </si>
  <si>
    <t>Dotācija no ražotāju atbildības sistēmas organizatoriem, EUR/t</t>
  </si>
  <si>
    <t>Kopā, EUR</t>
  </si>
  <si>
    <t>Tarifu projekts (plāns), EUR</t>
  </si>
  <si>
    <t>Darījuma apraksts</t>
  </si>
  <si>
    <t xml:space="preserve">Plastmasa </t>
  </si>
  <si>
    <t>Metāls</t>
  </si>
  <si>
    <t>Papīrs, kartons</t>
  </si>
  <si>
    <t>Nolietotas elektroiekārtas un elektroierīces</t>
  </si>
  <si>
    <t>Cits</t>
  </si>
  <si>
    <t>………</t>
  </si>
  <si>
    <t>……..</t>
  </si>
  <si>
    <t>Reģistrācijas numurs:</t>
  </si>
  <si>
    <t>Regulējamā pakalpojuma tarifa projekta aprēķins**</t>
  </si>
  <si>
    <t>Nešķiroto sadzīves atkritumu apstrādes tarifa projekta aprēķins</t>
  </si>
  <si>
    <r>
      <t>Sadzīves atkritumu apglabāšanas tarifa projekta aprēķins</t>
    </r>
    <r>
      <rPr>
        <b/>
        <vertAlign val="superscript"/>
        <sz val="11"/>
        <color rgb="FF0070C0"/>
        <rFont val="Times New Roman"/>
        <family val="1"/>
        <charset val="186"/>
      </rPr>
      <t>***</t>
    </r>
  </si>
  <si>
    <r>
      <t xml:space="preserve">Ekspluatācijas, remontu un uzturēšanas izmaksas transportlīdzekļiem, iekārtām, mehānismiem un būvēm, kā arī izmaksas materiāliem </t>
    </r>
    <r>
      <rPr>
        <sz val="11"/>
        <color rgb="FF0070C0"/>
        <rFont val="Times New Roman"/>
        <family val="1"/>
        <charset val="186"/>
      </rPr>
      <t>regulējamā pakalpojuma nodrošināšanai</t>
    </r>
    <r>
      <rPr>
        <sz val="11"/>
        <rFont val="Times New Roman"/>
        <family val="1"/>
        <charset val="186"/>
      </rPr>
      <t xml:space="preserve"> (t.sk. noma)</t>
    </r>
    <r>
      <rPr>
        <sz val="11"/>
        <color rgb="FF0070C0"/>
        <rFont val="Times New Roman"/>
        <family val="1"/>
        <charset val="186"/>
      </rPr>
      <t xml:space="preserve"> pa šādiem procesiem</t>
    </r>
    <r>
      <rPr>
        <sz val="11"/>
        <rFont val="Times New Roman"/>
        <family val="1"/>
        <charset val="186"/>
      </rPr>
      <t>:</t>
    </r>
  </si>
  <si>
    <r>
      <t xml:space="preserve">izmaksas sadzīves atkritumu pieņemšanai pārkraušanas stacijās un nogādāšanai uz </t>
    </r>
    <r>
      <rPr>
        <b/>
        <sz val="11"/>
        <color rgb="FF0070C0"/>
        <rFont val="Times New Roman"/>
        <family val="1"/>
        <charset val="186"/>
      </rPr>
      <t>citiem AARC* infrastruktūras objektiem</t>
    </r>
  </si>
  <si>
    <r>
      <t xml:space="preserve">izmaksas pārējo </t>
    </r>
    <r>
      <rPr>
        <b/>
        <sz val="11"/>
        <color rgb="FF0070C0"/>
        <rFont val="Times New Roman"/>
        <family val="1"/>
        <charset val="186"/>
      </rPr>
      <t>AARC*</t>
    </r>
    <r>
      <rPr>
        <b/>
        <sz val="11"/>
        <rFont val="Times New Roman"/>
        <family val="1"/>
        <charset val="186"/>
      </rPr>
      <t xml:space="preserve"> infrastruktūras objektu uzturēšanai, kas nav iekļautas citos izmaksu posteņos</t>
    </r>
  </si>
  <si>
    <r>
      <t>Ekspluatācijas izmaksas, EUR</t>
    </r>
    <r>
      <rPr>
        <sz val="12"/>
        <color rgb="FF000000"/>
        <rFont val="Times New Roman"/>
        <family val="1"/>
        <charset val="186"/>
      </rPr>
      <t xml:space="preserve"> </t>
    </r>
    <r>
      <rPr>
        <sz val="10"/>
        <color indexed="8"/>
        <rFont val="Times New Roman"/>
        <family val="1"/>
        <charset val="186"/>
      </rPr>
      <t>(2.+3.)</t>
    </r>
  </si>
  <si>
    <r>
      <t>Kredīta procentu maksājumi un pamatsummas atmaksa, t.sk. izmaksas, kas saistītas ar</t>
    </r>
    <r>
      <rPr>
        <b/>
        <sz val="12"/>
        <rFont val="Times New Roman"/>
        <family val="1"/>
        <charset val="186"/>
      </rPr>
      <t xml:space="preserve"> komersanta</t>
    </r>
    <r>
      <rPr>
        <b/>
        <sz val="12"/>
        <color rgb="FF000000"/>
        <rFont val="Times New Roman"/>
        <family val="1"/>
        <charset val="186"/>
      </rPr>
      <t xml:space="preserve">  finansiālo vai citu līdzvērtīgu nodrošinājumu</t>
    </r>
  </si>
  <si>
    <t>Ieņēmumi saskaņā ar metodikas 10. un 11.punktu</t>
  </si>
  <si>
    <r>
      <rPr>
        <b/>
        <sz val="12"/>
        <color rgb="FF0070C0"/>
        <rFont val="Times New Roman"/>
        <family val="1"/>
        <charset val="186"/>
      </rPr>
      <t>Pilnās izmaksas</t>
    </r>
    <r>
      <rPr>
        <b/>
        <sz val="12"/>
        <color rgb="FF000000"/>
        <rFont val="Times New Roman"/>
        <family val="1"/>
        <charset val="186"/>
      </rPr>
      <t xml:space="preserve"> (ar rentabilitāti), EUR </t>
    </r>
    <r>
      <rPr>
        <sz val="10"/>
        <color indexed="8"/>
        <rFont val="Times New Roman"/>
        <family val="1"/>
        <charset val="186"/>
      </rPr>
      <t>(8.+9.)</t>
    </r>
  </si>
  <si>
    <t>Izmaksas uzkrājumam DRN segšanai, EUR</t>
  </si>
  <si>
    <r>
      <t>I</t>
    </r>
    <r>
      <rPr>
        <b/>
        <vertAlign val="subscript"/>
        <sz val="12"/>
        <color rgb="FF0070C0"/>
        <rFont val="Times New Roman"/>
        <family val="1"/>
        <charset val="186"/>
      </rPr>
      <t>DRN</t>
    </r>
  </si>
  <si>
    <t>Atkritumu daudzums, kuru plānots pieņemt apstrādei vai apglabāšanai kārtējā gadā, t</t>
  </si>
  <si>
    <t>Atkritumu daudzums, kuru plānots apglabāt poligonā kārtējā gadā, t</t>
  </si>
  <si>
    <r>
      <t>Q</t>
    </r>
    <r>
      <rPr>
        <b/>
        <vertAlign val="subscript"/>
        <sz val="12"/>
        <color rgb="FF000000"/>
        <rFont val="Times New Roman"/>
        <family val="1"/>
        <charset val="186"/>
      </rPr>
      <t>ap</t>
    </r>
  </si>
  <si>
    <r>
      <t xml:space="preserve">Proporcija starp poligonā apglabāto un apstrādei vai apglabāšanai pieņemto sadzīves atkritumu daudzumu, % </t>
    </r>
    <r>
      <rPr>
        <sz val="10"/>
        <color rgb="FF0070C0"/>
        <rFont val="Times New Roman"/>
        <family val="1"/>
      </rPr>
      <t>(13./12.)</t>
    </r>
  </si>
  <si>
    <t>15.</t>
  </si>
  <si>
    <t>TARIFS:</t>
  </si>
  <si>
    <t>15.1.</t>
  </si>
  <si>
    <t>Regulējamā pakalpojuma komponente, EUR/t (10./12.)</t>
  </si>
  <si>
    <r>
      <t>K</t>
    </r>
    <r>
      <rPr>
        <b/>
        <vertAlign val="subscript"/>
        <sz val="12"/>
        <color rgb="FF0070C0"/>
        <rFont val="Times New Roman"/>
        <family val="1"/>
        <charset val="186"/>
      </rPr>
      <t>reg</t>
    </r>
  </si>
  <si>
    <t>15.2.</t>
  </si>
  <si>
    <t>Uzkrājuma komponente DRN segšanai, EUR/t (11./12.)</t>
  </si>
  <si>
    <r>
      <t>U</t>
    </r>
    <r>
      <rPr>
        <b/>
        <vertAlign val="subscript"/>
        <sz val="10"/>
        <color rgb="FF0070C0"/>
        <rFont val="Times New Roman"/>
        <family val="1"/>
        <charset val="186"/>
      </rPr>
      <t>DRN</t>
    </r>
  </si>
  <si>
    <t>15.3.</t>
  </si>
  <si>
    <r>
      <t>Dabas resursu nodoklis par apglabāto sadzīves atkritumu daudzumu</t>
    </r>
    <r>
      <rPr>
        <b/>
        <sz val="12"/>
        <color indexed="8"/>
        <rFont val="Times New Roman"/>
        <family val="1"/>
        <charset val="186"/>
      </rPr>
      <t>, EUR/t</t>
    </r>
    <r>
      <rPr>
        <sz val="12"/>
        <color indexed="8"/>
        <rFont val="Times New Roman"/>
        <family val="1"/>
        <charset val="186"/>
      </rPr>
      <t xml:space="preserve"> </t>
    </r>
    <r>
      <rPr>
        <sz val="10"/>
        <color indexed="8"/>
        <rFont val="Times New Roman"/>
        <family val="1"/>
        <charset val="186"/>
      </rPr>
      <t>(14. * DRN saskaņā ar Dabas resursu nodokļa likumu)</t>
    </r>
  </si>
  <si>
    <r>
      <t xml:space="preserve">pie DRN  likmes </t>
    </r>
    <r>
      <rPr>
        <b/>
        <i/>
        <sz val="10"/>
        <color rgb="FF0070C0"/>
        <rFont val="Times New Roman"/>
        <family val="1"/>
      </rPr>
      <t>110 EUR/t</t>
    </r>
  </si>
  <si>
    <r>
      <t xml:space="preserve">pie DRN  likmes </t>
    </r>
    <r>
      <rPr>
        <b/>
        <i/>
        <sz val="10"/>
        <color rgb="FF0070C0"/>
        <rFont val="Times New Roman"/>
        <family val="1"/>
      </rPr>
      <t>120 EUR/t</t>
    </r>
  </si>
  <si>
    <r>
      <t xml:space="preserve">pie DRN  likmes </t>
    </r>
    <r>
      <rPr>
        <b/>
        <i/>
        <sz val="10"/>
        <color rgb="FF0070C0"/>
        <rFont val="Times New Roman"/>
        <family val="1"/>
      </rPr>
      <t>130 EUR/t</t>
    </r>
  </si>
  <si>
    <t>15.4.</t>
  </si>
  <si>
    <r>
      <t>Tarifs ar Dabas resursu nodokli, EUR/t</t>
    </r>
    <r>
      <rPr>
        <b/>
        <sz val="10"/>
        <color rgb="FF0070C0"/>
        <rFont val="Times New Roman"/>
        <family val="1"/>
      </rPr>
      <t xml:space="preserve"> </t>
    </r>
    <r>
      <rPr>
        <sz val="10"/>
        <color rgb="FF0070C0"/>
        <rFont val="Times New Roman"/>
        <family val="1"/>
      </rPr>
      <t>(15.1. + 15.2. +15.3.)</t>
    </r>
  </si>
  <si>
    <t xml:space="preserve">*atkritumu apsaimniekošanas reģionālais centrs </t>
  </si>
  <si>
    <t>** tarifa projekta aprēķinā iekļautās gala summas tiek atšifrētas detalizētāk pa posteņiem tarifa projekta veidojošo izmaksu/ienākumu pamatojumā</t>
  </si>
  <si>
    <t>*** ja apglabāšanai pieņem no nešķirotiem sadzīves atkritumiem atšķirotus un apglabājamus atkritumus</t>
  </si>
  <si>
    <t xml:space="preserve">         Datums**** ______.___.________</t>
  </si>
  <si>
    <t>**** dokumenta rekvizītus "datums" un "paraksts" neaizpilda, ja elektroniskais dokuments ir sagatavots atbilstoši normatīvajiem aktiem par elektronisko dokumentu noformēšanu.</t>
  </si>
  <si>
    <t>Spekā esošais tarifs</t>
  </si>
  <si>
    <r>
      <t>Tarifa projekta aprēķins</t>
    </r>
    <r>
      <rPr>
        <b/>
        <vertAlign val="superscript"/>
        <sz val="11"/>
        <color indexed="8"/>
        <rFont val="Times New Roman"/>
        <family val="1"/>
        <charset val="186"/>
      </rPr>
      <t>**</t>
    </r>
  </si>
  <si>
    <t>+/- (%) tarifa projekts pret pag.per.fakts</t>
  </si>
  <si>
    <t>Skaidrojums izmaiņām  (tarifa projekts pret pag.per.fakts)</t>
  </si>
  <si>
    <t>Ekspluatācijas, remontu un uzturēšanas izmaksas transportlīdzekļiem, iekārtām, mehānismiem un būvēm, kā arī izmaksas materiāliem regulējamā pakalpojuma nodrošināšanai (t.sk. noma) pa šādiem procesiem:</t>
  </si>
  <si>
    <t>izmaksas sadzīves atkritumu pieņemšanai pārkraušanas stacijās un nogādāšanai uz citiem AARC* infrastruktūras objektiem</t>
  </si>
  <si>
    <t>izmaksas pārējo AARC* infrastruktūras objektu uzturēšanai, kas nav iekļautas citos izmaksu posteņos</t>
  </si>
  <si>
    <t>Fakts'pagājušais periods</t>
  </si>
  <si>
    <t>Tarifa projekts</t>
  </si>
  <si>
    <t>Piezīmes un  pamatojuma dokumenti TP</t>
  </si>
  <si>
    <t>Spēkā esošais</t>
  </si>
  <si>
    <t>Fakts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</si>
</sst>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0"/>
    <numFmt numFmtId="165" formatCode="0.0%"/>
    <numFmt numFmtId="166" formatCode="0.000000"/>
    <numFmt numFmtId="167" formatCode="_-* #,##0_-;\-* #,##0_-;_-* &quot;-&quot;??_-;_-@_-"/>
    <numFmt numFmtId="168" formatCode="#,##0.00_ ;\-#,##0.00\ "/>
    <numFmt numFmtId="169" formatCode="0.0"/>
    <numFmt numFmtId="170" formatCode="0.00000"/>
    <numFmt numFmtId="171" formatCode="#,##0.000"/>
    <numFmt numFmtId="172" formatCode="_-* #,##0.00\ _₽_-;\-* #,##0.00\ _₽_-;_-* &quot;-&quot;??\ _₽_-;_-@_-"/>
  </numFmts>
  <fonts count="113" x14ac:knownFonts="1">
    <font>
      <sz val="11"/>
      <name val="Times New Roman"/>
      <charset val="186"/>
    </font>
    <font>
      <sz val="11"/>
      <name val="Times New Roman"/>
      <family val="1"/>
      <charset val="186"/>
    </font>
    <font>
      <sz val="8"/>
      <name val="Times New Roman"/>
      <family val="1"/>
      <charset val="186"/>
    </font>
    <font>
      <b/>
      <sz val="11"/>
      <name val="Times New Roman"/>
      <family val="1"/>
      <charset val="186"/>
    </font>
    <font>
      <b/>
      <sz val="12"/>
      <name val="Times New Roman"/>
      <family val="1"/>
      <charset val="186"/>
    </font>
    <font>
      <b/>
      <sz val="13"/>
      <name val="Times New Roman"/>
      <family val="1"/>
      <charset val="186"/>
    </font>
    <font>
      <sz val="8"/>
      <color indexed="81"/>
      <name val="Tahoma"/>
      <family val="2"/>
      <charset val="186"/>
    </font>
    <font>
      <sz val="10"/>
      <name val="Times New Roman"/>
      <family val="1"/>
      <charset val="186"/>
    </font>
    <font>
      <sz val="11"/>
      <color indexed="8"/>
      <name val="Times New Roman"/>
      <family val="1"/>
      <charset val="186"/>
    </font>
    <font>
      <sz val="11"/>
      <color indexed="9"/>
      <name val="Calibri"/>
      <family val="2"/>
      <charset val="186"/>
    </font>
    <font>
      <sz val="11"/>
      <color indexed="8"/>
      <name val="Calibri"/>
      <family val="2"/>
      <charset val="186"/>
    </font>
    <font>
      <b/>
      <sz val="11"/>
      <color indexed="52"/>
      <name val="Calibri"/>
      <family val="2"/>
      <charset val="186"/>
    </font>
    <font>
      <sz val="11"/>
      <color indexed="10"/>
      <name val="Calibri"/>
      <family val="2"/>
      <charset val="186"/>
    </font>
    <font>
      <sz val="11"/>
      <color indexed="62"/>
      <name val="Calibri"/>
      <family val="2"/>
      <charset val="186"/>
    </font>
    <font>
      <b/>
      <sz val="11"/>
      <color indexed="63"/>
      <name val="Calibri"/>
      <family val="2"/>
      <charset val="186"/>
    </font>
    <font>
      <b/>
      <sz val="11"/>
      <color indexed="8"/>
      <name val="Calibri"/>
      <family val="2"/>
      <charset val="186"/>
    </font>
    <font>
      <sz val="11"/>
      <color indexed="52"/>
      <name val="Calibri"/>
      <family val="2"/>
      <charset val="186"/>
    </font>
    <font>
      <sz val="11"/>
      <color indexed="60"/>
      <name val="Calibri"/>
      <family val="2"/>
      <charset val="186"/>
    </font>
    <font>
      <sz val="10"/>
      <name val="Arial"/>
      <family val="2"/>
      <charset val="186"/>
    </font>
    <font>
      <b/>
      <sz val="18"/>
      <color indexed="56"/>
      <name val="Cambria"/>
      <family val="2"/>
      <charset val="186"/>
    </font>
    <font>
      <sz val="11"/>
      <name val="Times New Roman"/>
      <family val="1"/>
      <charset val="186"/>
    </font>
    <font>
      <sz val="10"/>
      <name val="Tahoma"/>
      <family val="2"/>
      <charset val="186"/>
    </font>
    <font>
      <sz val="11"/>
      <color indexed="10"/>
      <name val="Times New Roman"/>
      <family val="1"/>
      <charset val="186"/>
    </font>
    <font>
      <b/>
      <sz val="10"/>
      <name val="Times New Roman"/>
      <family val="1"/>
      <charset val="186"/>
    </font>
    <font>
      <b/>
      <sz val="11"/>
      <color indexed="10"/>
      <name val="Times New Roman"/>
      <family val="1"/>
      <charset val="186"/>
    </font>
    <font>
      <b/>
      <sz val="9"/>
      <name val="Times New Roman"/>
      <family val="1"/>
      <charset val="186"/>
    </font>
    <font>
      <sz val="10"/>
      <color indexed="81"/>
      <name val="Tahoma"/>
      <family val="2"/>
      <charset val="186"/>
    </font>
    <font>
      <sz val="11"/>
      <name val="Times New Roman"/>
      <family val="1"/>
      <charset val="204"/>
    </font>
    <font>
      <sz val="8"/>
      <name val="Times New Roman"/>
      <family val="1"/>
      <charset val="186"/>
    </font>
    <font>
      <b/>
      <u/>
      <sz val="11"/>
      <name val="Times New Roman"/>
      <family val="1"/>
      <charset val="186"/>
    </font>
    <font>
      <u/>
      <sz val="11"/>
      <name val="Times New Roman"/>
      <family val="1"/>
      <charset val="186"/>
    </font>
    <font>
      <sz val="11"/>
      <color indexed="12"/>
      <name val="Times New Roman"/>
      <family val="1"/>
      <charset val="186"/>
    </font>
    <font>
      <sz val="9"/>
      <color indexed="81"/>
      <name val="Tahoma"/>
      <family val="2"/>
      <charset val="186"/>
    </font>
    <font>
      <sz val="12"/>
      <name val="Times New Roman"/>
      <family val="1"/>
      <charset val="186"/>
    </font>
    <font>
      <b/>
      <sz val="14"/>
      <name val="Times New Roman"/>
      <family val="1"/>
      <charset val="186"/>
    </font>
    <font>
      <b/>
      <sz val="9"/>
      <color indexed="81"/>
      <name val="Tahoma"/>
      <family val="2"/>
      <charset val="186"/>
    </font>
    <font>
      <sz val="10"/>
      <name val="Arial"/>
      <family val="2"/>
      <charset val="186"/>
    </font>
    <font>
      <sz val="8"/>
      <name val="Arial"/>
      <family val="2"/>
      <charset val="1"/>
    </font>
    <font>
      <i/>
      <sz val="11"/>
      <name val="Times New Roman"/>
      <family val="1"/>
      <charset val="186"/>
    </font>
    <font>
      <sz val="11"/>
      <name val="Times New Roman"/>
      <family val="1"/>
      <charset val="186"/>
    </font>
    <font>
      <sz val="11"/>
      <name val="Calibri"/>
      <family val="2"/>
      <charset val="186"/>
    </font>
    <font>
      <i/>
      <sz val="8"/>
      <name val="Times New Roman"/>
      <family val="1"/>
      <charset val="186"/>
    </font>
    <font>
      <sz val="11"/>
      <name val="Times New Roman"/>
      <family val="1"/>
      <charset val="186"/>
    </font>
    <font>
      <sz val="12"/>
      <color indexed="8"/>
      <name val="Times New Roman"/>
      <family val="1"/>
      <charset val="186"/>
    </font>
    <font>
      <sz val="8"/>
      <name val="Calibri"/>
      <family val="2"/>
      <charset val="186"/>
    </font>
    <font>
      <sz val="10"/>
      <name val="Arial"/>
      <family val="2"/>
      <charset val="186"/>
    </font>
    <font>
      <b/>
      <vertAlign val="subscript"/>
      <sz val="12"/>
      <color indexed="8"/>
      <name val="Times New Roman"/>
      <family val="1"/>
      <charset val="186"/>
    </font>
    <font>
      <b/>
      <sz val="12"/>
      <color indexed="8"/>
      <name val="Times New Roman"/>
      <family val="1"/>
      <charset val="186"/>
    </font>
    <font>
      <sz val="10"/>
      <color indexed="8"/>
      <name val="Times New Roman"/>
      <family val="1"/>
      <charset val="186"/>
    </font>
    <font>
      <b/>
      <vertAlign val="subscript"/>
      <sz val="11"/>
      <color indexed="8"/>
      <name val="Times New Roman"/>
      <family val="1"/>
      <charset val="186"/>
    </font>
    <font>
      <b/>
      <vertAlign val="superscript"/>
      <sz val="11"/>
      <color indexed="8"/>
      <name val="Times New Roman"/>
      <family val="1"/>
      <charset val="186"/>
    </font>
    <font>
      <b/>
      <sz val="9"/>
      <color indexed="81"/>
      <name val="Tahoma"/>
      <family val="2"/>
    </font>
    <font>
      <sz val="9"/>
      <color indexed="81"/>
      <name val="Tahoma"/>
      <family val="2"/>
    </font>
    <font>
      <b/>
      <i/>
      <sz val="11"/>
      <name val="Times New Roman"/>
      <family val="1"/>
      <charset val="186"/>
    </font>
    <font>
      <sz val="9"/>
      <name val="Times New Roman"/>
      <family val="1"/>
      <charset val="186"/>
    </font>
    <font>
      <sz val="10"/>
      <name val="Arial"/>
      <family val="2"/>
      <charset val="204"/>
    </font>
    <font>
      <b/>
      <sz val="10"/>
      <name val="Arial"/>
      <family val="2"/>
      <charset val="204"/>
    </font>
    <font>
      <sz val="10"/>
      <name val="Times New Roman"/>
      <family val="1"/>
    </font>
    <font>
      <b/>
      <sz val="10"/>
      <name val="Times New Roman"/>
      <family val="1"/>
      <charset val="204"/>
    </font>
    <font>
      <b/>
      <sz val="9"/>
      <name val="Times New Roman"/>
      <family val="1"/>
      <charset val="204"/>
    </font>
    <font>
      <b/>
      <sz val="10"/>
      <name val="Times New Roman"/>
      <family val="1"/>
    </font>
    <font>
      <sz val="10"/>
      <name val="Times New Roman"/>
      <family val="1"/>
      <charset val="204"/>
    </font>
    <font>
      <sz val="8"/>
      <name val="Times New Roman"/>
      <family val="1"/>
      <charset val="204"/>
    </font>
    <font>
      <sz val="11"/>
      <color theme="1"/>
      <name val="Calibri"/>
      <family val="2"/>
      <charset val="186"/>
      <scheme val="minor"/>
    </font>
    <font>
      <sz val="11"/>
      <color theme="1"/>
      <name val="Verdana"/>
      <family val="2"/>
      <charset val="186"/>
    </font>
    <font>
      <sz val="11"/>
      <color rgb="FF0000FF"/>
      <name val="Times New Roman"/>
      <family val="1"/>
      <charset val="186"/>
    </font>
    <font>
      <b/>
      <sz val="11"/>
      <color rgb="FF0000FF"/>
      <name val="Times New Roman"/>
      <family val="1"/>
      <charset val="186"/>
    </font>
    <font>
      <b/>
      <sz val="11"/>
      <color theme="1"/>
      <name val="Calibri"/>
      <family val="2"/>
      <charset val="186"/>
      <scheme val="minor"/>
    </font>
    <font>
      <sz val="8"/>
      <color theme="1"/>
      <name val="Calibri"/>
      <family val="2"/>
      <charset val="186"/>
      <scheme val="minor"/>
    </font>
    <font>
      <sz val="9"/>
      <color theme="1"/>
      <name val="Calibri"/>
      <family val="2"/>
      <charset val="186"/>
      <scheme val="minor"/>
    </font>
    <font>
      <sz val="10"/>
      <color theme="1"/>
      <name val="Calibri"/>
      <family val="2"/>
      <charset val="186"/>
      <scheme val="minor"/>
    </font>
    <font>
      <sz val="11"/>
      <color rgb="FF0070C0"/>
      <name val="Calibri"/>
      <family val="2"/>
      <charset val="186"/>
      <scheme val="minor"/>
    </font>
    <font>
      <sz val="11"/>
      <name val="Calibri"/>
      <family val="2"/>
      <charset val="186"/>
      <scheme val="minor"/>
    </font>
    <font>
      <b/>
      <sz val="11"/>
      <name val="Calibri"/>
      <family val="2"/>
      <charset val="186"/>
      <scheme val="minor"/>
    </font>
    <font>
      <sz val="11"/>
      <color rgb="FFFF0000"/>
      <name val="Calibri"/>
      <family val="2"/>
      <charset val="186"/>
      <scheme val="minor"/>
    </font>
    <font>
      <sz val="12"/>
      <color rgb="FF000000"/>
      <name val="Times New Roman"/>
      <family val="1"/>
      <charset val="186"/>
    </font>
    <font>
      <b/>
      <sz val="11"/>
      <color rgb="FF000000"/>
      <name val="Calibri"/>
      <family val="2"/>
      <charset val="186"/>
    </font>
    <font>
      <b/>
      <i/>
      <sz val="12"/>
      <color rgb="FFFFFFCC"/>
      <name val="Times New Roman"/>
      <family val="1"/>
      <charset val="186"/>
    </font>
    <font>
      <b/>
      <i/>
      <sz val="12"/>
      <color rgb="FF000000"/>
      <name val="Times New Roman"/>
      <family val="1"/>
      <charset val="186"/>
    </font>
    <font>
      <b/>
      <sz val="12"/>
      <color rgb="FF000000"/>
      <name val="Times New Roman"/>
      <family val="1"/>
      <charset val="186"/>
    </font>
    <font>
      <b/>
      <sz val="14"/>
      <color rgb="FF000000"/>
      <name val="Times New Roman"/>
      <family val="1"/>
      <charset val="186"/>
    </font>
    <font>
      <b/>
      <sz val="11"/>
      <color rgb="FF000000"/>
      <name val="Times New Roman"/>
      <family val="1"/>
      <charset val="186"/>
    </font>
    <font>
      <b/>
      <sz val="10"/>
      <color rgb="FF000000"/>
      <name val="Times New Roman"/>
      <family val="1"/>
      <charset val="186"/>
    </font>
    <font>
      <sz val="10"/>
      <color rgb="FF000000"/>
      <name val="Times New Roman"/>
      <family val="1"/>
      <charset val="186"/>
    </font>
    <font>
      <sz val="11"/>
      <color rgb="FF000000"/>
      <name val="Times New Roman"/>
      <family val="1"/>
      <charset val="186"/>
    </font>
    <font>
      <sz val="10"/>
      <color rgb="FF000000"/>
      <name val="Times New Roman"/>
      <family val="1"/>
    </font>
    <font>
      <b/>
      <i/>
      <sz val="10"/>
      <color rgb="FF000000"/>
      <name val="Times New Roman"/>
      <family val="1"/>
      <charset val="186"/>
    </font>
    <font>
      <b/>
      <sz val="12"/>
      <color theme="1"/>
      <name val="Times New Roman"/>
      <family val="1"/>
      <charset val="186"/>
    </font>
    <font>
      <sz val="11"/>
      <color theme="1"/>
      <name val="Times New Roman"/>
      <family val="1"/>
      <charset val="186"/>
    </font>
    <font>
      <b/>
      <sz val="10"/>
      <color theme="1"/>
      <name val="Times New Roman"/>
      <family val="1"/>
      <charset val="186"/>
    </font>
    <font>
      <sz val="10"/>
      <color theme="1"/>
      <name val="Times New Roman"/>
      <family val="1"/>
      <charset val="186"/>
    </font>
    <font>
      <sz val="11"/>
      <color theme="0" tint="-0.499984740745262"/>
      <name val="Times New Roman"/>
      <family val="1"/>
      <charset val="186"/>
    </font>
    <font>
      <sz val="9"/>
      <color theme="1"/>
      <name val="Times New Roman"/>
      <family val="1"/>
      <charset val="186"/>
    </font>
    <font>
      <sz val="10"/>
      <color theme="3"/>
      <name val="Times New Roman"/>
      <family val="1"/>
      <charset val="186"/>
    </font>
    <font>
      <b/>
      <sz val="11"/>
      <color theme="1"/>
      <name val="Times New Roman"/>
      <family val="1"/>
      <charset val="186"/>
    </font>
    <font>
      <b/>
      <sz val="11"/>
      <color theme="1"/>
      <name val="Times New Roman"/>
      <family val="1"/>
    </font>
    <font>
      <sz val="11"/>
      <color theme="1"/>
      <name val="Times New Roman"/>
      <family val="1"/>
    </font>
    <font>
      <sz val="10"/>
      <color rgb="FFFF0000"/>
      <name val="Times New Roman"/>
      <family val="1"/>
      <charset val="186"/>
    </font>
    <font>
      <sz val="9"/>
      <color rgb="FF000000"/>
      <name val="Times New Roman"/>
      <family val="1"/>
      <charset val="186"/>
    </font>
    <font>
      <sz val="8"/>
      <color rgb="FF000000"/>
      <name val="Times New Roman"/>
      <family val="1"/>
      <charset val="186"/>
    </font>
    <font>
      <b/>
      <i/>
      <sz val="11"/>
      <color theme="1"/>
      <name val="Times New Roman"/>
      <family val="1"/>
      <charset val="204"/>
    </font>
    <font>
      <b/>
      <sz val="11"/>
      <color rgb="FF0070C0"/>
      <name val="Times New Roman"/>
      <family val="1"/>
      <charset val="186"/>
    </font>
    <font>
      <b/>
      <vertAlign val="superscript"/>
      <sz val="11"/>
      <color rgb="FF0070C0"/>
      <name val="Times New Roman"/>
      <family val="1"/>
      <charset val="186"/>
    </font>
    <font>
      <sz val="11"/>
      <color rgb="FF0070C0"/>
      <name val="Times New Roman"/>
      <family val="1"/>
      <charset val="186"/>
    </font>
    <font>
      <b/>
      <sz val="12"/>
      <color rgb="FF0070C0"/>
      <name val="Times New Roman"/>
      <family val="1"/>
      <charset val="186"/>
    </font>
    <font>
      <b/>
      <vertAlign val="subscript"/>
      <sz val="12"/>
      <color rgb="FF0070C0"/>
      <name val="Times New Roman"/>
      <family val="1"/>
      <charset val="186"/>
    </font>
    <font>
      <b/>
      <vertAlign val="subscript"/>
      <sz val="12"/>
      <color rgb="FF000000"/>
      <name val="Times New Roman"/>
      <family val="1"/>
      <charset val="186"/>
    </font>
    <font>
      <b/>
      <sz val="12"/>
      <color rgb="FF0070C0"/>
      <name val="Times New Roman"/>
      <family val="1"/>
    </font>
    <font>
      <sz val="10"/>
      <color rgb="FF0070C0"/>
      <name val="Times New Roman"/>
      <family val="1"/>
    </font>
    <font>
      <b/>
      <vertAlign val="subscript"/>
      <sz val="10"/>
      <color rgb="FF0070C0"/>
      <name val="Times New Roman"/>
      <family val="1"/>
      <charset val="186"/>
    </font>
    <font>
      <b/>
      <i/>
      <sz val="10"/>
      <color rgb="FF0070C0"/>
      <name val="Times New Roman"/>
      <family val="1"/>
    </font>
    <font>
      <b/>
      <sz val="10"/>
      <color rgb="FF0070C0"/>
      <name val="Times New Roman"/>
      <family val="1"/>
    </font>
    <font>
      <b/>
      <sz val="8"/>
      <color indexed="81"/>
      <name val="Tahoma"/>
      <family val="2"/>
      <charset val="186"/>
    </font>
  </fonts>
  <fills count="41">
    <fill>
      <patternFill patternType="none"/>
    </fill>
    <fill>
      <patternFill patternType="gray125"/>
    </fill>
    <fill>
      <patternFill patternType="solid">
        <fgColor indexed="62"/>
      </patternFill>
    </fill>
    <fill>
      <patternFill patternType="solid">
        <fgColor indexed="10"/>
      </patternFill>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46"/>
      </patternFill>
    </fill>
    <fill>
      <patternFill patternType="solid">
        <fgColor indexed="57"/>
      </patternFill>
    </fill>
    <fill>
      <patternFill patternType="solid">
        <fgColor indexed="36"/>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49"/>
      </patternFill>
    </fill>
    <fill>
      <patternFill patternType="solid">
        <fgColor indexed="53"/>
      </patternFill>
    </fill>
    <fill>
      <patternFill patternType="solid">
        <fgColor indexed="30"/>
      </patternFill>
    </fill>
    <fill>
      <patternFill patternType="solid">
        <fgColor indexed="52"/>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7"/>
        <bgColor indexed="64"/>
      </patternFill>
    </fill>
    <fill>
      <patternFill patternType="solid">
        <fgColor rgb="FFFFFFCC"/>
        <bgColor indexed="64"/>
      </patternFill>
    </fill>
    <fill>
      <patternFill patternType="solid">
        <fgColor rgb="FFC0C0C0"/>
        <bgColor indexed="64"/>
      </patternFill>
    </fill>
    <fill>
      <patternFill patternType="solid">
        <fgColor rgb="FFFFFF99"/>
        <bgColor indexed="64"/>
      </patternFill>
    </fill>
    <fill>
      <patternFill patternType="solid">
        <fgColor rgb="FFD9D9D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93">
    <xf numFmtId="0" fontId="0" fillId="0" borderId="0"/>
    <xf numFmtId="0" fontId="9" fillId="2" borderId="0" applyNumberFormat="0" applyBorder="0" applyAlignment="0" applyProtection="0"/>
    <xf numFmtId="0" fontId="9" fillId="3" borderId="0" applyNumberFormat="0" applyBorder="0" applyAlignment="0" applyProtection="0"/>
    <xf numFmtId="0" fontId="10" fillId="5"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5"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0"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5" borderId="0" applyNumberFormat="0" applyBorder="0" applyAlignment="0" applyProtection="0"/>
    <xf numFmtId="0" fontId="9" fillId="11" borderId="0" applyNumberFormat="0" applyBorder="0" applyAlignment="0" applyProtection="0"/>
    <xf numFmtId="0" fontId="9" fillId="18" borderId="0" applyNumberFormat="0" applyBorder="0" applyAlignment="0" applyProtection="0"/>
    <xf numFmtId="0" fontId="9" fillId="21" borderId="0" applyNumberFormat="0" applyBorder="0" applyAlignment="0" applyProtection="0"/>
    <xf numFmtId="0" fontId="11" fillId="14" borderId="1" applyNumberFormat="0" applyAlignment="0" applyProtection="0"/>
    <xf numFmtId="0" fontId="12" fillId="0" borderId="0" applyNumberFormat="0" applyFill="0" applyBorder="0" applyAlignment="0" applyProtection="0"/>
    <xf numFmtId="0" fontId="11" fillId="14" borderId="1" applyNumberFormat="0" applyAlignment="0" applyProtection="0"/>
    <xf numFmtId="0" fontId="11" fillId="14" borderId="1"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4" fillId="14" borderId="2" applyNumberFormat="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42" fillId="0" borderId="0" applyFont="0" applyFill="0" applyBorder="0" applyAlignment="0" applyProtection="0"/>
    <xf numFmtId="172" fontId="55" fillId="0" borderId="0" applyFont="0" applyFill="0" applyBorder="0" applyAlignment="0" applyProtection="0"/>
    <xf numFmtId="0" fontId="15" fillId="0" borderId="3" applyNumberFormat="0" applyFill="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0" fillId="0" borderId="0"/>
    <xf numFmtId="0" fontId="18" fillId="0" borderId="0"/>
    <xf numFmtId="0" fontId="18" fillId="0" borderId="0"/>
    <xf numFmtId="0" fontId="20" fillId="0" borderId="0"/>
    <xf numFmtId="0" fontId="37" fillId="0" borderId="0"/>
    <xf numFmtId="0" fontId="18" fillId="0" borderId="0"/>
    <xf numFmtId="0" fontId="36" fillId="0" borderId="0"/>
    <xf numFmtId="0" fontId="18" fillId="0" borderId="0"/>
    <xf numFmtId="0" fontId="19" fillId="0" borderId="0" applyNumberFormat="0" applyFill="0" applyBorder="0" applyAlignment="0" applyProtection="0"/>
    <xf numFmtId="0" fontId="14" fillId="14" borderId="2" applyNumberFormat="0" applyAlignment="0" applyProtection="0"/>
    <xf numFmtId="0" fontId="14" fillId="14" borderId="2" applyNumberFormat="0" applyAlignment="0" applyProtection="0"/>
    <xf numFmtId="0" fontId="10" fillId="0" borderId="0"/>
    <xf numFmtId="0" fontId="18" fillId="0" borderId="0"/>
    <xf numFmtId="0" fontId="10" fillId="0" borderId="0"/>
    <xf numFmtId="0" fontId="18" fillId="0" borderId="0"/>
    <xf numFmtId="0" fontId="21" fillId="0" borderId="0"/>
    <xf numFmtId="0" fontId="63" fillId="0" borderId="0"/>
    <xf numFmtId="0" fontId="63" fillId="0" borderId="0"/>
    <xf numFmtId="0" fontId="20" fillId="0" borderId="0"/>
    <xf numFmtId="0" fontId="18" fillId="0" borderId="0"/>
    <xf numFmtId="0" fontId="18" fillId="0" borderId="0"/>
    <xf numFmtId="0" fontId="64" fillId="0" borderId="0"/>
    <xf numFmtId="0" fontId="20" fillId="0" borderId="0"/>
    <xf numFmtId="0" fontId="45" fillId="0" borderId="0"/>
    <xf numFmtId="0" fontId="63" fillId="0" borderId="0"/>
    <xf numFmtId="0" fontId="63" fillId="0" borderId="0"/>
    <xf numFmtId="9" fontId="20" fillId="0" borderId="0" applyFont="0" applyFill="0" applyBorder="0" applyAlignment="0" applyProtection="0"/>
    <xf numFmtId="9" fontId="39"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64"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0" fillId="0" borderId="0" applyFont="0" applyFill="0" applyBorder="0" applyAlignment="0" applyProtection="0"/>
    <xf numFmtId="9" fontId="63" fillId="0" borderId="0" applyFont="0" applyFill="0" applyBorder="0" applyAlignment="0" applyProtection="0"/>
    <xf numFmtId="9" fontId="18" fillId="0" borderId="0" applyFont="0" applyFill="0" applyBorder="0" applyAlignment="0" applyProtection="0"/>
    <xf numFmtId="9" fontId="42" fillId="0" borderId="0" applyFont="0" applyFill="0" applyBorder="0" applyAlignment="0" applyProtection="0"/>
    <xf numFmtId="9" fontId="20" fillId="0" borderId="0" applyFont="0" applyFill="0" applyBorder="0" applyAlignment="0" applyProtection="0"/>
    <xf numFmtId="9" fontId="18" fillId="0" borderId="0" applyFont="0" applyFill="0" applyBorder="0" applyAlignment="0" applyProtection="0"/>
    <xf numFmtId="0" fontId="16" fillId="0" borderId="4"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 fillId="0" borderId="3" applyNumberFormat="0" applyFill="0" applyAlignment="0" applyProtection="0"/>
    <xf numFmtId="0" fontId="15" fillId="0" borderId="3"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 fillId="0" borderId="0"/>
  </cellStyleXfs>
  <cellXfs count="703">
    <xf numFmtId="0" fontId="0" fillId="0" borderId="0" xfId="0"/>
    <xf numFmtId="49" fontId="3" fillId="0" borderId="5" xfId="0" applyNumberFormat="1" applyFont="1" applyBorder="1" applyAlignment="1">
      <alignment vertical="center" wrapText="1"/>
    </xf>
    <xf numFmtId="0" fontId="3" fillId="0" borderId="5" xfId="0" applyFont="1" applyBorder="1" applyAlignment="1">
      <alignment vertical="center" wrapText="1"/>
    </xf>
    <xf numFmtId="0" fontId="0" fillId="0" borderId="5" xfId="0" applyBorder="1" applyAlignment="1">
      <alignment vertical="center" wrapText="1"/>
    </xf>
    <xf numFmtId="0" fontId="3" fillId="0" borderId="0" xfId="0" applyFont="1"/>
    <xf numFmtId="0" fontId="20" fillId="0" borderId="0" xfId="51" applyFont="1" applyAlignment="1">
      <alignment vertical="center"/>
    </xf>
    <xf numFmtId="0" fontId="20" fillId="0" borderId="0" xfId="51" applyFont="1" applyAlignment="1">
      <alignment vertical="center" wrapText="1"/>
    </xf>
    <xf numFmtId="0" fontId="22" fillId="0" borderId="0" xfId="51" applyFont="1" applyAlignment="1">
      <alignment vertical="center"/>
    </xf>
    <xf numFmtId="0" fontId="20" fillId="0" borderId="0" xfId="51" applyFont="1" applyAlignment="1">
      <alignment horizontal="right" vertical="center"/>
    </xf>
    <xf numFmtId="0" fontId="20" fillId="0" borderId="0" xfId="61" applyFont="1" applyAlignment="1">
      <alignment horizontal="left"/>
    </xf>
    <xf numFmtId="0" fontId="20" fillId="0" borderId="0" xfId="61" applyFont="1" applyAlignment="1">
      <alignment vertical="center"/>
    </xf>
    <xf numFmtId="2" fontId="20" fillId="0" borderId="0" xfId="51" applyNumberFormat="1" applyFont="1" applyAlignment="1">
      <alignment vertical="center"/>
    </xf>
    <xf numFmtId="0" fontId="20" fillId="0" borderId="0" xfId="53" applyFont="1"/>
    <xf numFmtId="0" fontId="20" fillId="0" borderId="0" xfId="61" applyFont="1" applyAlignment="1">
      <alignment horizontal="left" vertical="center"/>
    </xf>
    <xf numFmtId="0" fontId="20" fillId="0" borderId="0" xfId="61" applyFont="1" applyAlignment="1">
      <alignment vertical="center" wrapText="1"/>
    </xf>
    <xf numFmtId="0" fontId="3" fillId="0" borderId="0" xfId="61" applyFont="1" applyAlignment="1">
      <alignment vertical="center"/>
    </xf>
    <xf numFmtId="0" fontId="3" fillId="0" borderId="0" xfId="61" applyFont="1" applyAlignment="1">
      <alignment vertical="center" wrapText="1"/>
    </xf>
    <xf numFmtId="0" fontId="3" fillId="0" borderId="0" xfId="51" applyFont="1" applyAlignment="1">
      <alignment vertical="center" wrapText="1"/>
    </xf>
    <xf numFmtId="0" fontId="3" fillId="0" borderId="0" xfId="51" applyFont="1" applyAlignment="1">
      <alignment vertical="center"/>
    </xf>
    <xf numFmtId="0" fontId="22" fillId="0" borderId="0" xfId="51" applyFont="1" applyAlignment="1">
      <alignment horizontal="center" vertical="center"/>
    </xf>
    <xf numFmtId="0" fontId="20" fillId="0" borderId="5" xfId="51" applyFont="1" applyBorder="1" applyAlignment="1">
      <alignment horizontal="center" vertical="center"/>
    </xf>
    <xf numFmtId="0" fontId="20" fillId="0" borderId="5" xfId="0" applyFont="1" applyBorder="1" applyAlignment="1">
      <alignment horizontal="center" vertical="center" wrapText="1"/>
    </xf>
    <xf numFmtId="0" fontId="0" fillId="0" borderId="5" xfId="0" applyBorder="1" applyAlignment="1">
      <alignment horizontal="center" vertical="center" wrapText="1"/>
    </xf>
    <xf numFmtId="0" fontId="3" fillId="0" borderId="5" xfId="0" applyFont="1" applyBorder="1" applyAlignment="1">
      <alignment horizontal="center" vertical="center" wrapText="1"/>
    </xf>
    <xf numFmtId="0" fontId="22" fillId="22" borderId="5" xfId="0" applyFont="1" applyFill="1" applyBorder="1" applyAlignment="1">
      <alignment horizontal="center" vertical="center" textRotation="90" wrapText="1"/>
    </xf>
    <xf numFmtId="0" fontId="8" fillId="0" borderId="5" xfId="0" applyFont="1" applyBorder="1" applyAlignment="1">
      <alignment horizontal="center" vertical="center" wrapText="1"/>
    </xf>
    <xf numFmtId="1" fontId="22" fillId="22" borderId="5" xfId="0" applyNumberFormat="1" applyFont="1" applyFill="1" applyBorder="1" applyAlignment="1">
      <alignment horizontal="center" vertical="center" textRotation="90" wrapText="1"/>
    </xf>
    <xf numFmtId="0" fontId="3" fillId="0" borderId="5" xfId="51" applyFont="1" applyBorder="1" applyAlignment="1">
      <alignment vertical="center" wrapText="1"/>
    </xf>
    <xf numFmtId="0" fontId="3" fillId="0" borderId="5" xfId="53" applyFont="1" applyBorder="1" applyAlignment="1">
      <alignment wrapText="1"/>
    </xf>
    <xf numFmtId="0" fontId="3" fillId="0" borderId="5" xfId="53" applyFont="1" applyBorder="1"/>
    <xf numFmtId="4" fontId="3" fillId="0" borderId="5" xfId="51" applyNumberFormat="1" applyFont="1" applyBorder="1" applyAlignment="1">
      <alignment vertical="center"/>
    </xf>
    <xf numFmtId="4" fontId="3" fillId="0" borderId="0" xfId="51" applyNumberFormat="1" applyFont="1" applyAlignment="1">
      <alignment vertical="center"/>
    </xf>
    <xf numFmtId="0" fontId="22" fillId="22" borderId="5" xfId="51" applyFont="1" applyFill="1" applyBorder="1" applyAlignment="1">
      <alignment vertical="center"/>
    </xf>
    <xf numFmtId="0" fontId="20" fillId="0" borderId="5" xfId="51" applyFont="1" applyBorder="1" applyAlignment="1">
      <alignment vertical="center"/>
    </xf>
    <xf numFmtId="0" fontId="20" fillId="22" borderId="5" xfId="51" applyFont="1" applyFill="1" applyBorder="1" applyAlignment="1">
      <alignment vertical="center"/>
    </xf>
    <xf numFmtId="4" fontId="3" fillId="22" borderId="5" xfId="51" applyNumberFormat="1" applyFont="1" applyFill="1" applyBorder="1" applyAlignment="1">
      <alignment vertical="center"/>
    </xf>
    <xf numFmtId="0" fontId="0" fillId="0" borderId="5" xfId="0" applyBorder="1" applyAlignment="1">
      <alignment vertical="center"/>
    </xf>
    <xf numFmtId="0" fontId="20" fillId="0" borderId="5" xfId="0" applyFont="1" applyBorder="1" applyAlignment="1">
      <alignment vertical="center"/>
    </xf>
    <xf numFmtId="4" fontId="0" fillId="0" borderId="5" xfId="0" applyNumberFormat="1" applyBorder="1" applyAlignment="1">
      <alignment vertical="center"/>
    </xf>
    <xf numFmtId="4" fontId="20" fillId="0" borderId="5" xfId="51" applyNumberFormat="1" applyFont="1" applyBorder="1" applyAlignment="1">
      <alignment vertical="center"/>
    </xf>
    <xf numFmtId="10" fontId="20" fillId="0" borderId="5" xfId="51" applyNumberFormat="1" applyFont="1" applyBorder="1" applyAlignment="1">
      <alignment vertical="center"/>
    </xf>
    <xf numFmtId="2" fontId="20" fillId="0" borderId="5" xfId="51" applyNumberFormat="1" applyFont="1" applyBorder="1" applyAlignment="1">
      <alignment vertical="center"/>
    </xf>
    <xf numFmtId="4" fontId="20" fillId="22" borderId="5" xfId="51" applyNumberFormat="1" applyFont="1" applyFill="1" applyBorder="1" applyAlignment="1">
      <alignment vertical="center"/>
    </xf>
    <xf numFmtId="10" fontId="20" fillId="0" borderId="5" xfId="75" applyNumberFormat="1" applyFont="1" applyBorder="1" applyAlignment="1">
      <alignment vertical="center"/>
    </xf>
    <xf numFmtId="4" fontId="24" fillId="0" borderId="0" xfId="51" applyNumberFormat="1" applyFont="1" applyAlignment="1">
      <alignment vertical="center"/>
    </xf>
    <xf numFmtId="10" fontId="20" fillId="22" borderId="5" xfId="51" applyNumberFormat="1" applyFont="1" applyFill="1" applyBorder="1" applyAlignment="1">
      <alignment vertical="center"/>
    </xf>
    <xf numFmtId="0" fontId="22" fillId="22" borderId="5" xfId="51" applyFont="1" applyFill="1" applyBorder="1" applyAlignment="1">
      <alignment horizontal="center" vertical="center"/>
    </xf>
    <xf numFmtId="0" fontId="20" fillId="0" borderId="5" xfId="0" applyFont="1" applyBorder="1" applyAlignment="1">
      <alignment vertical="center" wrapText="1"/>
    </xf>
    <xf numFmtId="0" fontId="3" fillId="0" borderId="5" xfId="51" applyFont="1" applyBorder="1" applyAlignment="1">
      <alignment vertical="center"/>
    </xf>
    <xf numFmtId="4" fontId="20" fillId="0" borderId="0" xfId="51" applyNumberFormat="1" applyFont="1" applyAlignment="1">
      <alignment vertical="center"/>
    </xf>
    <xf numFmtId="4" fontId="20" fillId="0" borderId="0" xfId="61" applyNumberFormat="1" applyFont="1" applyAlignment="1">
      <alignment vertical="center"/>
    </xf>
    <xf numFmtId="0" fontId="20" fillId="0" borderId="0" xfId="51" applyFont="1" applyAlignment="1">
      <alignment horizontal="center" vertical="center"/>
    </xf>
    <xf numFmtId="49" fontId="20" fillId="0" borderId="0" xfId="61" applyNumberFormat="1" applyFont="1" applyAlignment="1">
      <alignment vertical="top"/>
    </xf>
    <xf numFmtId="0" fontId="3" fillId="0" borderId="0" xfId="51" applyFont="1" applyAlignment="1">
      <alignment horizontal="center" vertical="center" wrapText="1"/>
    </xf>
    <xf numFmtId="0" fontId="25" fillId="0" borderId="5" xfId="0" applyFont="1" applyBorder="1" applyAlignment="1">
      <alignment horizontal="center" vertical="center" wrapText="1"/>
    </xf>
    <xf numFmtId="0" fontId="20" fillId="22" borderId="5" xfId="51" applyFont="1" applyFill="1" applyBorder="1" applyAlignment="1">
      <alignment horizontal="center" vertical="center"/>
    </xf>
    <xf numFmtId="1" fontId="22" fillId="22" borderId="5" xfId="51" applyNumberFormat="1" applyFont="1" applyFill="1" applyBorder="1" applyAlignment="1">
      <alignment horizontal="center" vertical="center"/>
    </xf>
    <xf numFmtId="0" fontId="20" fillId="0" borderId="5" xfId="51" applyFont="1" applyBorder="1" applyAlignment="1">
      <alignment horizontal="center" vertical="center" wrapText="1"/>
    </xf>
    <xf numFmtId="0" fontId="20" fillId="0" borderId="5" xfId="51" applyFont="1" applyBorder="1" applyAlignment="1">
      <alignment vertical="center" wrapText="1"/>
    </xf>
    <xf numFmtId="0" fontId="20" fillId="0" borderId="5" xfId="51" applyFont="1" applyBorder="1" applyAlignment="1">
      <alignment horizontal="left" vertical="center"/>
    </xf>
    <xf numFmtId="3" fontId="20" fillId="0" borderId="5" xfId="51" applyNumberFormat="1" applyFont="1" applyBorder="1" applyAlignment="1">
      <alignment vertical="center"/>
    </xf>
    <xf numFmtId="9" fontId="20" fillId="0" borderId="5" xfId="75" applyFont="1" applyBorder="1" applyAlignment="1">
      <alignment vertical="center"/>
    </xf>
    <xf numFmtId="9" fontId="20" fillId="0" borderId="5" xfId="51" applyNumberFormat="1" applyFont="1" applyBorder="1" applyAlignment="1">
      <alignment vertical="center"/>
    </xf>
    <xf numFmtId="1" fontId="22" fillId="0" borderId="5" xfId="51" applyNumberFormat="1" applyFont="1" applyBorder="1" applyAlignment="1">
      <alignment vertical="center"/>
    </xf>
    <xf numFmtId="9" fontId="22" fillId="0" borderId="5" xfId="51" applyNumberFormat="1" applyFont="1" applyBorder="1" applyAlignment="1">
      <alignment vertical="center"/>
    </xf>
    <xf numFmtId="0" fontId="20" fillId="0" borderId="5" xfId="51" applyFont="1" applyBorder="1" applyAlignment="1">
      <alignment horizontal="left" vertical="center" wrapText="1"/>
    </xf>
    <xf numFmtId="0" fontId="3" fillId="0" borderId="5" xfId="51" applyFont="1" applyBorder="1" applyAlignment="1">
      <alignment horizontal="right" vertical="center" wrapText="1"/>
    </xf>
    <xf numFmtId="3" fontId="3" fillId="0" borderId="5" xfId="0" applyNumberFormat="1" applyFont="1" applyBorder="1"/>
    <xf numFmtId="4" fontId="3" fillId="22" borderId="5" xfId="0" applyNumberFormat="1" applyFont="1" applyFill="1" applyBorder="1"/>
    <xf numFmtId="4" fontId="20" fillId="0" borderId="5" xfId="0" applyNumberFormat="1" applyFont="1" applyBorder="1"/>
    <xf numFmtId="0" fontId="23" fillId="0" borderId="5" xfId="0" applyFont="1" applyBorder="1" applyAlignment="1">
      <alignment horizontal="center" vertical="center" wrapText="1"/>
    </xf>
    <xf numFmtId="0" fontId="24" fillId="0" borderId="5" xfId="51" applyFont="1" applyBorder="1" applyAlignment="1">
      <alignment horizontal="left" vertical="center"/>
    </xf>
    <xf numFmtId="0" fontId="23" fillId="0" borderId="5" xfId="0" applyFont="1" applyBorder="1" applyAlignment="1">
      <alignment horizontal="left" vertical="center" wrapText="1"/>
    </xf>
    <xf numFmtId="0" fontId="7" fillId="0" borderId="5" xfId="0" applyFont="1" applyBorder="1" applyAlignment="1">
      <alignment horizontal="left" vertical="center" wrapText="1"/>
    </xf>
    <xf numFmtId="0" fontId="20" fillId="0" borderId="5" xfId="0" applyFont="1" applyBorder="1" applyAlignment="1">
      <alignment horizontal="left" vertical="center" wrapText="1"/>
    </xf>
    <xf numFmtId="0" fontId="3" fillId="0" borderId="5" xfId="0" applyFont="1" applyBorder="1" applyAlignment="1">
      <alignment horizontal="left" vertical="center" wrapText="1"/>
    </xf>
    <xf numFmtId="3" fontId="3" fillId="0" borderId="5" xfId="51" applyNumberFormat="1" applyFont="1" applyBorder="1" applyAlignment="1">
      <alignment vertical="center"/>
    </xf>
    <xf numFmtId="4" fontId="3" fillId="0" borderId="0" xfId="51" applyNumberFormat="1" applyFont="1" applyAlignment="1">
      <alignment vertical="center" wrapText="1"/>
    </xf>
    <xf numFmtId="1" fontId="22" fillId="0" borderId="0" xfId="51" applyNumberFormat="1" applyFont="1" applyAlignment="1">
      <alignment horizontal="center" vertical="center"/>
    </xf>
    <xf numFmtId="43" fontId="20" fillId="0" borderId="5" xfId="51" applyNumberFormat="1" applyFont="1" applyBorder="1" applyAlignment="1">
      <alignment vertical="center"/>
    </xf>
    <xf numFmtId="0" fontId="1" fillId="0" borderId="5" xfId="0" applyFont="1" applyBorder="1" applyAlignment="1">
      <alignment vertical="center" wrapText="1"/>
    </xf>
    <xf numFmtId="43" fontId="3" fillId="22" borderId="5" xfId="51" applyNumberFormat="1" applyFont="1" applyFill="1" applyBorder="1" applyAlignment="1">
      <alignment vertical="center"/>
    </xf>
    <xf numFmtId="0" fontId="27" fillId="0" borderId="5" xfId="0" applyFont="1" applyBorder="1" applyAlignment="1">
      <alignment vertical="center" wrapText="1"/>
    </xf>
    <xf numFmtId="0" fontId="0" fillId="0" borderId="5" xfId="0" applyBorder="1"/>
    <xf numFmtId="0" fontId="22" fillId="22" borderId="0" xfId="51" applyFont="1" applyFill="1" applyAlignment="1">
      <alignment horizontal="center" vertical="center"/>
    </xf>
    <xf numFmtId="1" fontId="22" fillId="22" borderId="0" xfId="51" applyNumberFormat="1" applyFont="1" applyFill="1" applyAlignment="1">
      <alignment horizontal="center" vertical="center"/>
    </xf>
    <xf numFmtId="0" fontId="3" fillId="0" borderId="6" xfId="51" applyFont="1" applyBorder="1" applyAlignment="1">
      <alignment vertical="center"/>
    </xf>
    <xf numFmtId="49" fontId="3" fillId="0" borderId="5" xfId="0" applyNumberFormat="1" applyFont="1" applyBorder="1" applyAlignment="1">
      <alignment vertical="center"/>
    </xf>
    <xf numFmtId="0" fontId="3" fillId="0" borderId="5" xfId="0" applyFont="1" applyBorder="1" applyAlignment="1">
      <alignment wrapText="1"/>
    </xf>
    <xf numFmtId="0" fontId="22" fillId="0" borderId="7" xfId="51" applyFont="1" applyBorder="1" applyAlignment="1">
      <alignment horizontal="center" vertical="center"/>
    </xf>
    <xf numFmtId="0" fontId="20" fillId="0" borderId="7" xfId="0" applyFont="1" applyBorder="1" applyAlignment="1">
      <alignment vertical="center" wrapText="1"/>
    </xf>
    <xf numFmtId="49" fontId="20" fillId="0" borderId="5" xfId="0" applyNumberFormat="1" applyFont="1" applyBorder="1" applyAlignment="1">
      <alignment horizontal="center" vertical="center"/>
    </xf>
    <xf numFmtId="49" fontId="0" fillId="0" borderId="5" xfId="0" applyNumberFormat="1" applyBorder="1" applyAlignment="1">
      <alignment vertical="center" wrapText="1"/>
    </xf>
    <xf numFmtId="0" fontId="20" fillId="0" borderId="0" xfId="53" applyFont="1" applyAlignment="1">
      <alignment horizontal="left"/>
    </xf>
    <xf numFmtId="0" fontId="20" fillId="0" borderId="0" xfId="53" applyFont="1" applyAlignment="1">
      <alignment wrapText="1"/>
    </xf>
    <xf numFmtId="0" fontId="5"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20" fillId="0" borderId="0" xfId="0" applyFont="1"/>
    <xf numFmtId="0" fontId="3" fillId="0" borderId="0" xfId="0" applyFont="1" applyAlignment="1">
      <alignment horizontal="center"/>
    </xf>
    <xf numFmtId="0" fontId="5" fillId="0" borderId="0" xfId="0" applyFont="1"/>
    <xf numFmtId="0" fontId="3" fillId="0" borderId="0" xfId="0" applyFont="1" applyAlignment="1">
      <alignment vertical="center" wrapText="1"/>
    </xf>
    <xf numFmtId="0" fontId="0" fillId="0" borderId="0" xfId="0" applyAlignment="1">
      <alignment horizontal="center"/>
    </xf>
    <xf numFmtId="3" fontId="0" fillId="0" borderId="5" xfId="0" applyNumberFormat="1" applyBorder="1" applyAlignment="1">
      <alignment horizontal="center"/>
    </xf>
    <xf numFmtId="4" fontId="20" fillId="0" borderId="5" xfId="0" applyNumberFormat="1" applyFont="1" applyBorder="1" applyAlignment="1">
      <alignment vertical="center"/>
    </xf>
    <xf numFmtId="9" fontId="20" fillId="0" borderId="5" xfId="75" applyFont="1" applyFill="1" applyBorder="1" applyAlignment="1">
      <alignment vertical="center"/>
    </xf>
    <xf numFmtId="1" fontId="22" fillId="22" borderId="5" xfId="75" applyNumberFormat="1" applyFont="1" applyFill="1" applyBorder="1" applyAlignment="1">
      <alignment horizontal="center" vertical="center"/>
    </xf>
    <xf numFmtId="9" fontId="20" fillId="0" borderId="0" xfId="51" applyNumberFormat="1" applyFont="1" applyAlignment="1">
      <alignment vertical="center"/>
    </xf>
    <xf numFmtId="9" fontId="20" fillId="0" borderId="5" xfId="75" applyFont="1" applyFill="1" applyBorder="1" applyAlignment="1">
      <alignment horizontal="center" vertical="center"/>
    </xf>
    <xf numFmtId="1" fontId="20" fillId="22" borderId="5" xfId="51" applyNumberFormat="1" applyFont="1" applyFill="1" applyBorder="1" applyAlignment="1">
      <alignment horizontal="center" vertical="center"/>
    </xf>
    <xf numFmtId="9" fontId="3" fillId="0" borderId="5" xfId="75" applyFont="1" applyBorder="1" applyAlignment="1">
      <alignment horizontal="center" vertical="center"/>
    </xf>
    <xf numFmtId="9" fontId="1" fillId="0" borderId="5" xfId="75" applyBorder="1" applyAlignment="1">
      <alignment horizontal="center" vertical="center"/>
    </xf>
    <xf numFmtId="0" fontId="20" fillId="0" borderId="5" xfId="0" applyFont="1" applyBorder="1" applyAlignment="1">
      <alignment horizontal="right" vertical="center"/>
    </xf>
    <xf numFmtId="4" fontId="30" fillId="0" borderId="0" xfId="51" applyNumberFormat="1" applyFont="1" applyAlignment="1">
      <alignment vertical="center"/>
    </xf>
    <xf numFmtId="0" fontId="30" fillId="0" borderId="0" xfId="51" applyFont="1" applyAlignment="1">
      <alignment vertical="center"/>
    </xf>
    <xf numFmtId="1" fontId="20" fillId="0" borderId="5" xfId="51" applyNumberFormat="1" applyFont="1" applyBorder="1" applyAlignment="1">
      <alignment vertical="center"/>
    </xf>
    <xf numFmtId="3" fontId="20" fillId="0" borderId="5" xfId="0" applyNumberFormat="1" applyFont="1" applyBorder="1"/>
    <xf numFmtId="4" fontId="31" fillId="0" borderId="5" xfId="51" applyNumberFormat="1" applyFont="1" applyBorder="1" applyAlignment="1">
      <alignment vertical="center"/>
    </xf>
    <xf numFmtId="0" fontId="31" fillId="0" borderId="5" xfId="51" applyFont="1" applyBorder="1" applyAlignment="1">
      <alignment vertical="center"/>
    </xf>
    <xf numFmtId="0" fontId="31" fillId="0" borderId="5" xfId="0" applyFont="1" applyBorder="1" applyAlignment="1">
      <alignment vertical="center" wrapText="1"/>
    </xf>
    <xf numFmtId="0" fontId="31" fillId="0" borderId="0" xfId="51" applyFont="1" applyAlignment="1">
      <alignment vertical="center"/>
    </xf>
    <xf numFmtId="4" fontId="31" fillId="0" borderId="0" xfId="0" applyNumberFormat="1" applyFont="1" applyAlignment="1">
      <alignment vertical="center"/>
    </xf>
    <xf numFmtId="0" fontId="31" fillId="0" borderId="5" xfId="0" applyFont="1" applyBorder="1" applyAlignment="1">
      <alignment horizontal="left" vertical="center" wrapText="1"/>
    </xf>
    <xf numFmtId="166" fontId="31" fillId="0" borderId="5" xfId="51" applyNumberFormat="1" applyFont="1" applyBorder="1" applyAlignment="1">
      <alignment vertical="center"/>
    </xf>
    <xf numFmtId="0" fontId="3" fillId="0" borderId="5" xfId="0" applyFont="1" applyBorder="1" applyAlignment="1">
      <alignment vertical="center" textRotation="90" wrapText="1"/>
    </xf>
    <xf numFmtId="0" fontId="20" fillId="0" borderId="5" xfId="0" applyFont="1" applyBorder="1" applyAlignment="1">
      <alignment horizontal="center" vertical="center" textRotation="90" wrapText="1"/>
    </xf>
    <xf numFmtId="4" fontId="65" fillId="0" borderId="5" xfId="51" applyNumberFormat="1" applyFont="1" applyBorder="1" applyAlignment="1">
      <alignment vertical="center"/>
    </xf>
    <xf numFmtId="0" fontId="65" fillId="0" borderId="5" xfId="51" applyFont="1" applyBorder="1" applyAlignment="1">
      <alignment vertical="center"/>
    </xf>
    <xf numFmtId="0" fontId="65" fillId="0" borderId="0" xfId="51" applyFont="1" applyAlignment="1">
      <alignment vertical="center"/>
    </xf>
    <xf numFmtId="3" fontId="31" fillId="0" borderId="5" xfId="51" applyNumberFormat="1" applyFont="1" applyBorder="1" applyAlignment="1">
      <alignment vertical="center"/>
    </xf>
    <xf numFmtId="3" fontId="0" fillId="0" borderId="5" xfId="0" applyNumberFormat="1" applyBorder="1"/>
    <xf numFmtId="4" fontId="0" fillId="0" borderId="0" xfId="0" applyNumberFormat="1"/>
    <xf numFmtId="0" fontId="66" fillId="0" borderId="0" xfId="51" applyFont="1" applyAlignment="1">
      <alignment vertical="center"/>
    </xf>
    <xf numFmtId="0" fontId="65" fillId="0" borderId="6" xfId="0" applyFont="1" applyBorder="1" applyAlignment="1">
      <alignment vertical="center" wrapText="1"/>
    </xf>
    <xf numFmtId="0" fontId="0" fillId="0" borderId="5" xfId="0" applyBorder="1" applyAlignment="1">
      <alignment horizontal="center" vertical="center"/>
    </xf>
    <xf numFmtId="0" fontId="0" fillId="0" borderId="8" xfId="0" applyBorder="1"/>
    <xf numFmtId="0" fontId="67" fillId="0" borderId="0" xfId="0" applyFont="1"/>
    <xf numFmtId="4" fontId="67" fillId="0" borderId="0" xfId="0" applyNumberFormat="1" applyFont="1"/>
    <xf numFmtId="49" fontId="68" fillId="0" borderId="5" xfId="0" applyNumberFormat="1" applyFont="1" applyBorder="1" applyAlignment="1">
      <alignment horizontal="center" vertical="center" wrapText="1"/>
    </xf>
    <xf numFmtId="49" fontId="69" fillId="0" borderId="5" xfId="0" applyNumberFormat="1" applyFont="1" applyBorder="1" applyAlignment="1">
      <alignment horizontal="center" vertical="center" wrapText="1"/>
    </xf>
    <xf numFmtId="49" fontId="70" fillId="0" borderId="5" xfId="0" applyNumberFormat="1" applyFont="1" applyBorder="1" applyAlignment="1">
      <alignment horizontal="center" vertical="center"/>
    </xf>
    <xf numFmtId="49" fontId="70" fillId="0" borderId="5" xfId="0" applyNumberFormat="1" applyFont="1" applyBorder="1" applyAlignment="1">
      <alignment horizontal="center" vertical="center" wrapText="1"/>
    </xf>
    <xf numFmtId="3" fontId="0" fillId="26" borderId="5" xfId="0" applyNumberFormat="1" applyFill="1" applyBorder="1"/>
    <xf numFmtId="3" fontId="0" fillId="0" borderId="8" xfId="0" applyNumberFormat="1" applyBorder="1"/>
    <xf numFmtId="3" fontId="0" fillId="26" borderId="8" xfId="0" applyNumberFormat="1" applyFill="1" applyBorder="1"/>
    <xf numFmtId="3" fontId="71" fillId="0" borderId="5" xfId="0" applyNumberFormat="1" applyFont="1" applyBorder="1"/>
    <xf numFmtId="3" fontId="72" fillId="0" borderId="5" xfId="0" applyNumberFormat="1" applyFont="1" applyBorder="1"/>
    <xf numFmtId="3" fontId="72" fillId="26" borderId="5" xfId="0" applyNumberFormat="1" applyFont="1" applyFill="1" applyBorder="1"/>
    <xf numFmtId="4" fontId="72" fillId="0" borderId="5" xfId="0" applyNumberFormat="1" applyFont="1" applyBorder="1"/>
    <xf numFmtId="2" fontId="0" fillId="0" borderId="5" xfId="0" applyNumberFormat="1" applyBorder="1"/>
    <xf numFmtId="0" fontId="72" fillId="0" borderId="5" xfId="0" applyFont="1" applyBorder="1"/>
    <xf numFmtId="0" fontId="72" fillId="0" borderId="0" xfId="0" applyFont="1"/>
    <xf numFmtId="4" fontId="67" fillId="0" borderId="5" xfId="0" applyNumberFormat="1" applyFont="1" applyBorder="1"/>
    <xf numFmtId="0" fontId="70" fillId="0" borderId="0" xfId="0" applyFont="1"/>
    <xf numFmtId="4" fontId="67" fillId="0" borderId="9" xfId="0" applyNumberFormat="1" applyFont="1" applyBorder="1"/>
    <xf numFmtId="0" fontId="33" fillId="0" borderId="0" xfId="52" applyFont="1" applyAlignment="1">
      <alignment horizontal="right"/>
    </xf>
    <xf numFmtId="0" fontId="4" fillId="0" borderId="0" xfId="52" applyFont="1" applyAlignment="1">
      <alignment horizontal="right"/>
    </xf>
    <xf numFmtId="0" fontId="20" fillId="0" borderId="0" xfId="0" applyFont="1" applyAlignment="1">
      <alignment vertical="center" wrapText="1"/>
    </xf>
    <xf numFmtId="0" fontId="20" fillId="0" borderId="0" xfId="0" applyFont="1" applyAlignment="1">
      <alignment horizontal="left" vertical="center"/>
    </xf>
    <xf numFmtId="0" fontId="3" fillId="24" borderId="5" xfId="0" applyFont="1" applyFill="1" applyBorder="1" applyAlignment="1">
      <alignment horizontal="left" vertical="center" wrapText="1"/>
    </xf>
    <xf numFmtId="0" fontId="20" fillId="0" borderId="5" xfId="0" applyFont="1" applyBorder="1" applyAlignment="1">
      <alignment horizontal="left" vertical="top" wrapText="1"/>
    </xf>
    <xf numFmtId="0" fontId="20" fillId="24" borderId="5" xfId="0" applyFont="1" applyFill="1" applyBorder="1" applyAlignment="1">
      <alignment horizontal="left" vertical="center" wrapText="1"/>
    </xf>
    <xf numFmtId="0" fontId="20" fillId="0" borderId="5" xfId="0" applyFont="1" applyBorder="1" applyAlignment="1">
      <alignment vertical="top" wrapText="1"/>
    </xf>
    <xf numFmtId="0" fontId="20" fillId="0" borderId="5" xfId="0" applyFont="1" applyBorder="1" applyAlignment="1">
      <alignment horizontal="center" vertical="top" wrapText="1"/>
    </xf>
    <xf numFmtId="1" fontId="20" fillId="24" borderId="5" xfId="0" applyNumberFormat="1" applyFont="1" applyFill="1" applyBorder="1" applyAlignment="1">
      <alignment horizontal="left" vertical="center" wrapText="1"/>
    </xf>
    <xf numFmtId="0" fontId="20" fillId="0" borderId="5" xfId="0" applyFont="1" applyBorder="1" applyAlignment="1">
      <alignment horizontal="right" vertical="top" wrapText="1"/>
    </xf>
    <xf numFmtId="0" fontId="20" fillId="0" borderId="0" xfId="0" applyFont="1" applyAlignment="1">
      <alignment wrapText="1"/>
    </xf>
    <xf numFmtId="0" fontId="20" fillId="0" borderId="0" xfId="0" applyFont="1" applyAlignment="1">
      <alignment horizontal="right" vertical="top"/>
    </xf>
    <xf numFmtId="0" fontId="20" fillId="0" borderId="0" xfId="0" applyFont="1" applyAlignment="1">
      <alignment horizontal="right"/>
    </xf>
    <xf numFmtId="0" fontId="20" fillId="24" borderId="0" xfId="0" applyFont="1" applyFill="1" applyAlignment="1">
      <alignment vertical="center" wrapText="1"/>
    </xf>
    <xf numFmtId="14" fontId="7" fillId="0" borderId="0" xfId="0" applyNumberFormat="1" applyFont="1"/>
    <xf numFmtId="0" fontId="20" fillId="24" borderId="10" xfId="0" applyFont="1" applyFill="1" applyBorder="1" applyAlignment="1">
      <alignment vertical="center" wrapText="1"/>
    </xf>
    <xf numFmtId="0" fontId="2" fillId="24" borderId="0" xfId="0" applyFont="1" applyFill="1" applyAlignment="1">
      <alignment horizontal="left" vertical="center" wrapText="1"/>
    </xf>
    <xf numFmtId="0" fontId="38" fillId="0" borderId="0" xfId="0" applyFont="1"/>
    <xf numFmtId="3" fontId="72" fillId="0" borderId="11" xfId="0" applyNumberFormat="1" applyFont="1" applyBorder="1"/>
    <xf numFmtId="3" fontId="72" fillId="26" borderId="12" xfId="0" applyNumberFormat="1" applyFont="1" applyFill="1" applyBorder="1"/>
    <xf numFmtId="3" fontId="72" fillId="0" borderId="6" xfId="0" applyNumberFormat="1" applyFont="1" applyBorder="1"/>
    <xf numFmtId="49" fontId="72" fillId="0" borderId="5" xfId="0" applyNumberFormat="1" applyFont="1" applyBorder="1" applyAlignment="1">
      <alignment horizontal="center" vertical="center"/>
    </xf>
    <xf numFmtId="4" fontId="72" fillId="0" borderId="5" xfId="0" applyNumberFormat="1" applyFont="1" applyBorder="1" applyAlignment="1">
      <alignment horizontal="center" vertical="center" wrapText="1"/>
    </xf>
    <xf numFmtId="4" fontId="72" fillId="0" borderId="0" xfId="0" applyNumberFormat="1" applyFont="1" applyAlignment="1">
      <alignment horizontal="center" vertical="center"/>
    </xf>
    <xf numFmtId="4" fontId="72" fillId="0" borderId="5" xfId="0" applyNumberFormat="1" applyFont="1" applyBorder="1" applyAlignment="1">
      <alignment horizontal="center" vertical="center"/>
    </xf>
    <xf numFmtId="9" fontId="72" fillId="0" borderId="0" xfId="75" applyFont="1"/>
    <xf numFmtId="4" fontId="72" fillId="0" borderId="5" xfId="75" applyNumberFormat="1" applyFont="1" applyBorder="1"/>
    <xf numFmtId="3" fontId="72" fillId="0" borderId="8" xfId="0" applyNumberFormat="1" applyFont="1" applyBorder="1"/>
    <xf numFmtId="4" fontId="72" fillId="0" borderId="8" xfId="0" applyNumberFormat="1" applyFont="1" applyBorder="1"/>
    <xf numFmtId="4" fontId="73" fillId="0" borderId="5" xfId="0" applyNumberFormat="1" applyFont="1" applyBorder="1"/>
    <xf numFmtId="0" fontId="73" fillId="0" borderId="0" xfId="0" applyFont="1"/>
    <xf numFmtId="49" fontId="72" fillId="26" borderId="5" xfId="0" applyNumberFormat="1" applyFont="1" applyFill="1" applyBorder="1" applyAlignment="1">
      <alignment horizontal="center" vertical="center"/>
    </xf>
    <xf numFmtId="0" fontId="41" fillId="0" borderId="0" xfId="49" applyFont="1" applyAlignment="1">
      <alignment vertical="center"/>
    </xf>
    <xf numFmtId="4" fontId="3" fillId="27" borderId="5" xfId="49" applyNumberFormat="1" applyFont="1" applyFill="1" applyBorder="1" applyAlignment="1">
      <alignment horizontal="center" vertical="center"/>
    </xf>
    <xf numFmtId="4" fontId="20" fillId="27" borderId="5" xfId="49" applyNumberFormat="1" applyFill="1" applyBorder="1" applyAlignment="1">
      <alignment horizontal="center" vertical="center"/>
    </xf>
    <xf numFmtId="9" fontId="3" fillId="27" borderId="5" xfId="49" applyNumberFormat="1" applyFont="1" applyFill="1" applyBorder="1" applyAlignment="1">
      <alignment horizontal="center" vertical="center"/>
    </xf>
    <xf numFmtId="43" fontId="3" fillId="23" borderId="5" xfId="35" applyFont="1" applyFill="1" applyBorder="1" applyAlignment="1">
      <alignment horizontal="center" vertical="center"/>
    </xf>
    <xf numFmtId="0" fontId="0" fillId="26" borderId="5" xfId="0" applyFill="1" applyBorder="1" applyAlignment="1">
      <alignment horizontal="center" vertical="center" wrapText="1"/>
    </xf>
    <xf numFmtId="0" fontId="3" fillId="26" borderId="5" xfId="0" applyFont="1" applyFill="1" applyBorder="1" applyAlignment="1">
      <alignment horizontal="center" vertical="center" wrapText="1"/>
    </xf>
    <xf numFmtId="9" fontId="3" fillId="26" borderId="5" xfId="75" applyFont="1" applyFill="1" applyBorder="1" applyAlignment="1">
      <alignment horizontal="center" vertical="center"/>
    </xf>
    <xf numFmtId="9" fontId="3" fillId="26" borderId="5" xfId="0" applyNumberFormat="1" applyFont="1" applyFill="1" applyBorder="1" applyAlignment="1">
      <alignment horizontal="center" vertical="center" wrapText="1"/>
    </xf>
    <xf numFmtId="9" fontId="0" fillId="0" borderId="5" xfId="0" applyNumberFormat="1" applyBorder="1" applyAlignment="1">
      <alignment horizontal="center" vertical="center"/>
    </xf>
    <xf numFmtId="0" fontId="0" fillId="26" borderId="5" xfId="0" applyFill="1" applyBorder="1" applyAlignment="1">
      <alignment horizontal="center" vertical="center"/>
    </xf>
    <xf numFmtId="0" fontId="3" fillId="28" borderId="5" xfId="51" applyFont="1" applyFill="1" applyBorder="1" applyAlignment="1">
      <alignment vertical="center" wrapText="1"/>
    </xf>
    <xf numFmtId="4" fontId="3" fillId="28" borderId="5" xfId="51" applyNumberFormat="1" applyFont="1" applyFill="1" applyBorder="1" applyAlignment="1">
      <alignment vertical="center"/>
    </xf>
    <xf numFmtId="4" fontId="3" fillId="28" borderId="0" xfId="51" applyNumberFormat="1" applyFont="1" applyFill="1" applyAlignment="1">
      <alignment vertical="center"/>
    </xf>
    <xf numFmtId="0" fontId="20" fillId="28" borderId="0" xfId="51" applyFont="1" applyFill="1" applyAlignment="1">
      <alignment vertical="center"/>
    </xf>
    <xf numFmtId="0" fontId="22" fillId="28" borderId="5" xfId="51" applyFont="1" applyFill="1" applyBorder="1" applyAlignment="1">
      <alignment vertical="center"/>
    </xf>
    <xf numFmtId="9" fontId="20" fillId="28" borderId="5" xfId="51" applyNumberFormat="1" applyFont="1" applyFill="1" applyBorder="1" applyAlignment="1">
      <alignment vertical="center"/>
    </xf>
    <xf numFmtId="4" fontId="20" fillId="28" borderId="5" xfId="51" applyNumberFormat="1" applyFont="1" applyFill="1" applyBorder="1" applyAlignment="1">
      <alignment vertical="center"/>
    </xf>
    <xf numFmtId="0" fontId="20" fillId="28" borderId="5" xfId="51" applyFont="1" applyFill="1" applyBorder="1" applyAlignment="1">
      <alignment vertical="center"/>
    </xf>
    <xf numFmtId="0" fontId="3" fillId="28" borderId="5" xfId="53" applyFont="1" applyFill="1" applyBorder="1" applyAlignment="1">
      <alignment vertical="top" wrapText="1"/>
    </xf>
    <xf numFmtId="10" fontId="20" fillId="28" borderId="5" xfId="51" applyNumberFormat="1" applyFont="1" applyFill="1" applyBorder="1" applyAlignment="1">
      <alignment vertical="center"/>
    </xf>
    <xf numFmtId="0" fontId="22" fillId="28" borderId="5" xfId="51" applyFont="1" applyFill="1" applyBorder="1" applyAlignment="1">
      <alignment horizontal="center" vertical="center"/>
    </xf>
    <xf numFmtId="4" fontId="3" fillId="29" borderId="5" xfId="0" applyNumberFormat="1" applyFont="1" applyFill="1" applyBorder="1"/>
    <xf numFmtId="4" fontId="3" fillId="29" borderId="5" xfId="51" applyNumberFormat="1" applyFont="1" applyFill="1" applyBorder="1" applyAlignment="1">
      <alignment vertical="center"/>
    </xf>
    <xf numFmtId="167" fontId="20" fillId="0" borderId="0" xfId="51" applyNumberFormat="1" applyFont="1" applyAlignment="1">
      <alignment vertical="center"/>
    </xf>
    <xf numFmtId="0" fontId="63" fillId="0" borderId="0" xfId="63"/>
    <xf numFmtId="0" fontId="71" fillId="0" borderId="0" xfId="63" applyFont="1" applyAlignment="1">
      <alignment vertical="center"/>
    </xf>
    <xf numFmtId="0" fontId="74" fillId="0" borderId="0" xfId="63" applyFont="1" applyAlignment="1">
      <alignment vertical="center"/>
    </xf>
    <xf numFmtId="167" fontId="20" fillId="0" borderId="5" xfId="35" applyNumberFormat="1" applyFont="1" applyFill="1" applyBorder="1" applyAlignment="1">
      <alignment vertical="center"/>
    </xf>
    <xf numFmtId="0" fontId="20" fillId="26" borderId="0" xfId="51" applyFont="1" applyFill="1" applyAlignment="1">
      <alignment vertical="center"/>
    </xf>
    <xf numFmtId="4" fontId="20" fillId="26" borderId="5" xfId="51" applyNumberFormat="1" applyFont="1" applyFill="1" applyBorder="1" applyAlignment="1">
      <alignment vertical="center"/>
    </xf>
    <xf numFmtId="4" fontId="65" fillId="26" borderId="5" xfId="51" applyNumberFormat="1" applyFont="1" applyFill="1" applyBorder="1" applyAlignment="1">
      <alignment vertical="center"/>
    </xf>
    <xf numFmtId="4" fontId="3" fillId="26" borderId="5" xfId="51" applyNumberFormat="1" applyFont="1" applyFill="1" applyBorder="1" applyAlignment="1">
      <alignment vertical="center"/>
    </xf>
    <xf numFmtId="0" fontId="33" fillId="0" borderId="0" xfId="0" applyFont="1" applyAlignment="1">
      <alignment vertical="top"/>
    </xf>
    <xf numFmtId="0" fontId="4" fillId="0" borderId="0" xfId="0" applyFont="1" applyAlignment="1">
      <alignment horizontal="right" vertical="top"/>
    </xf>
    <xf numFmtId="0" fontId="33" fillId="0" borderId="0" xfId="0" applyFont="1" applyAlignment="1">
      <alignment horizontal="right" vertical="top"/>
    </xf>
    <xf numFmtId="0" fontId="33" fillId="0" borderId="0" xfId="0" applyFont="1" applyAlignment="1">
      <alignment horizontal="left"/>
    </xf>
    <xf numFmtId="0" fontId="33" fillId="0" borderId="5" xfId="0" applyFont="1" applyBorder="1" applyAlignment="1">
      <alignment horizontal="center"/>
    </xf>
    <xf numFmtId="0" fontId="33" fillId="0" borderId="13" xfId="0" applyFont="1" applyBorder="1" applyAlignment="1">
      <alignment horizontal="left" vertical="top" wrapText="1"/>
    </xf>
    <xf numFmtId="0" fontId="33" fillId="0" borderId="14" xfId="0" applyFont="1" applyBorder="1" applyAlignment="1">
      <alignment horizontal="left" vertical="top" wrapText="1"/>
    </xf>
    <xf numFmtId="0" fontId="33" fillId="0" borderId="15" xfId="0" applyFont="1" applyBorder="1" applyAlignment="1">
      <alignment horizontal="left" vertical="top" wrapText="1"/>
    </xf>
    <xf numFmtId="0" fontId="3" fillId="25" borderId="5" xfId="0" applyFont="1" applyFill="1" applyBorder="1" applyAlignment="1">
      <alignment vertical="center"/>
    </xf>
    <xf numFmtId="0" fontId="3" fillId="25" borderId="5" xfId="0" applyFont="1" applyFill="1" applyBorder="1" applyAlignment="1">
      <alignment vertical="center" wrapText="1"/>
    </xf>
    <xf numFmtId="4" fontId="3" fillId="25" borderId="5" xfId="0" applyNumberFormat="1" applyFont="1" applyFill="1" applyBorder="1" applyAlignment="1">
      <alignment vertical="center"/>
    </xf>
    <xf numFmtId="4" fontId="0" fillId="30" borderId="5" xfId="0" applyNumberFormat="1" applyFill="1" applyBorder="1" applyAlignment="1">
      <alignment vertical="center"/>
    </xf>
    <xf numFmtId="49" fontId="20" fillId="0" borderId="5" xfId="0" applyNumberFormat="1" applyFont="1" applyBorder="1" applyAlignment="1">
      <alignment horizontal="right" vertical="center" wrapText="1"/>
    </xf>
    <xf numFmtId="4" fontId="20" fillId="30" borderId="5" xfId="0" applyNumberFormat="1" applyFont="1" applyFill="1" applyBorder="1" applyAlignment="1">
      <alignment vertical="center"/>
    </xf>
    <xf numFmtId="0" fontId="3" fillId="23" borderId="5" xfId="0" applyFont="1" applyFill="1" applyBorder="1" applyAlignment="1">
      <alignment vertical="center"/>
    </xf>
    <xf numFmtId="0" fontId="3" fillId="23" borderId="5" xfId="0" applyFont="1" applyFill="1" applyBorder="1" applyAlignment="1">
      <alignment vertical="center" wrapText="1"/>
    </xf>
    <xf numFmtId="4" fontId="3" fillId="23" borderId="5" xfId="0" applyNumberFormat="1" applyFont="1" applyFill="1" applyBorder="1" applyAlignment="1">
      <alignment vertical="center"/>
    </xf>
    <xf numFmtId="10" fontId="0" fillId="22" borderId="5" xfId="0" applyNumberFormat="1" applyFill="1" applyBorder="1" applyAlignment="1">
      <alignment vertical="center"/>
    </xf>
    <xf numFmtId="10" fontId="0" fillId="25" borderId="5" xfId="0" applyNumberFormat="1" applyFill="1" applyBorder="1" applyAlignment="1">
      <alignment vertical="center"/>
    </xf>
    <xf numFmtId="165" fontId="0" fillId="0" borderId="5" xfId="0" applyNumberFormat="1" applyBorder="1" applyAlignment="1">
      <alignment vertical="center"/>
    </xf>
    <xf numFmtId="4" fontId="3" fillId="31" borderId="5" xfId="49" applyNumberFormat="1" applyFont="1" applyFill="1" applyBorder="1" applyAlignment="1">
      <alignment horizontal="center" vertical="center"/>
    </xf>
    <xf numFmtId="3" fontId="0" fillId="0" borderId="5" xfId="0" applyNumberFormat="1" applyBorder="1" applyAlignment="1">
      <alignment horizontal="center" vertical="center"/>
    </xf>
    <xf numFmtId="0" fontId="3" fillId="0" borderId="6" xfId="0" applyFont="1" applyBorder="1" applyAlignment="1">
      <alignment horizontal="center" vertical="center" textRotation="90" wrapText="1"/>
    </xf>
    <xf numFmtId="0" fontId="3" fillId="0" borderId="8" xfId="0" applyFont="1" applyBorder="1" applyAlignment="1">
      <alignment horizontal="center" vertical="center" textRotation="90" wrapText="1"/>
    </xf>
    <xf numFmtId="164" fontId="20" fillId="0" borderId="5" xfId="51" applyNumberFormat="1" applyFont="1" applyBorder="1" applyAlignment="1">
      <alignment vertical="center"/>
    </xf>
    <xf numFmtId="0" fontId="65" fillId="0" borderId="5" xfId="51" applyFont="1" applyBorder="1" applyAlignment="1">
      <alignment vertical="center" wrapText="1"/>
    </xf>
    <xf numFmtId="0" fontId="66" fillId="0" borderId="5" xfId="51" applyFont="1" applyBorder="1" applyAlignment="1">
      <alignment vertical="center" wrapText="1"/>
    </xf>
    <xf numFmtId="0" fontId="65" fillId="0" borderId="5" xfId="0" applyFont="1" applyBorder="1" applyAlignment="1">
      <alignment horizontal="left" vertical="center" wrapText="1"/>
    </xf>
    <xf numFmtId="10" fontId="20" fillId="0" borderId="5" xfId="75" applyNumberFormat="1" applyFont="1" applyFill="1" applyBorder="1" applyAlignment="1">
      <alignment vertical="center"/>
    </xf>
    <xf numFmtId="10" fontId="3" fillId="0" borderId="5" xfId="75" applyNumberFormat="1" applyFont="1" applyFill="1" applyBorder="1" applyAlignment="1">
      <alignment vertical="center"/>
    </xf>
    <xf numFmtId="43" fontId="3" fillId="0" borderId="5" xfId="51" applyNumberFormat="1" applyFont="1" applyBorder="1" applyAlignment="1">
      <alignment vertical="center"/>
    </xf>
    <xf numFmtId="9" fontId="65" fillId="0" borderId="5" xfId="51" applyNumberFormat="1" applyFont="1" applyBorder="1" applyAlignment="1">
      <alignment vertical="center"/>
    </xf>
    <xf numFmtId="9" fontId="65" fillId="0" borderId="5" xfId="75" applyFont="1" applyFill="1" applyBorder="1" applyAlignment="1">
      <alignment vertical="center"/>
    </xf>
    <xf numFmtId="43" fontId="65" fillId="0" borderId="5" xfId="51" applyNumberFormat="1" applyFont="1" applyBorder="1" applyAlignment="1">
      <alignment vertical="center"/>
    </xf>
    <xf numFmtId="0" fontId="22" fillId="31" borderId="0" xfId="51" applyFont="1" applyFill="1" applyAlignment="1">
      <alignment horizontal="center" vertical="center"/>
    </xf>
    <xf numFmtId="0" fontId="22" fillId="31" borderId="5" xfId="51" applyFont="1" applyFill="1" applyBorder="1" applyAlignment="1">
      <alignment horizontal="center" vertical="center"/>
    </xf>
    <xf numFmtId="0" fontId="24" fillId="31" borderId="5" xfId="51" applyFont="1" applyFill="1" applyBorder="1" applyAlignment="1">
      <alignment horizontal="center" vertical="center"/>
    </xf>
    <xf numFmtId="0" fontId="65" fillId="31" borderId="5" xfId="51" applyFont="1" applyFill="1" applyBorder="1" applyAlignment="1">
      <alignment horizontal="center" vertical="center"/>
    </xf>
    <xf numFmtId="0" fontId="22" fillId="31" borderId="5" xfId="0" applyFont="1" applyFill="1" applyBorder="1" applyAlignment="1">
      <alignment horizontal="center" vertical="center" textRotation="90" wrapText="1"/>
    </xf>
    <xf numFmtId="1" fontId="22" fillId="31" borderId="0" xfId="51" applyNumberFormat="1" applyFont="1" applyFill="1" applyAlignment="1">
      <alignment horizontal="center" vertical="center"/>
    </xf>
    <xf numFmtId="1" fontId="22" fillId="31" borderId="5" xfId="0" applyNumberFormat="1" applyFont="1" applyFill="1" applyBorder="1" applyAlignment="1">
      <alignment horizontal="center" vertical="center" textRotation="90" wrapText="1"/>
    </xf>
    <xf numFmtId="1" fontId="22" fillId="31" borderId="5" xfId="51" applyNumberFormat="1" applyFont="1" applyFill="1" applyBorder="1" applyAlignment="1">
      <alignment horizontal="center" vertical="center"/>
    </xf>
    <xf numFmtId="1" fontId="24" fillId="31" borderId="5" xfId="51" applyNumberFormat="1" applyFont="1" applyFill="1" applyBorder="1" applyAlignment="1">
      <alignment horizontal="center" vertical="center"/>
    </xf>
    <xf numFmtId="1" fontId="65" fillId="31" borderId="5" xfId="51" applyNumberFormat="1" applyFont="1" applyFill="1" applyBorder="1" applyAlignment="1">
      <alignment horizontal="center" vertical="center"/>
    </xf>
    <xf numFmtId="0" fontId="20" fillId="26" borderId="0" xfId="51" applyFont="1" applyFill="1" applyAlignment="1">
      <alignment horizontal="right" vertical="center"/>
    </xf>
    <xf numFmtId="16" fontId="0" fillId="0" borderId="0" xfId="0" applyNumberFormat="1"/>
    <xf numFmtId="0" fontId="22" fillId="0" borderId="5" xfId="51" applyFont="1" applyBorder="1" applyAlignment="1">
      <alignment vertical="center"/>
    </xf>
    <xf numFmtId="0" fontId="3" fillId="0" borderId="16" xfId="68" applyFont="1" applyBorder="1" applyAlignment="1">
      <alignment horizontal="center" vertical="center" wrapText="1"/>
    </xf>
    <xf numFmtId="0" fontId="20" fillId="0" borderId="5" xfId="68" applyBorder="1" applyAlignment="1">
      <alignment horizontal="center" vertical="center" wrapText="1"/>
    </xf>
    <xf numFmtId="0" fontId="3" fillId="0" borderId="5" xfId="68" applyFont="1" applyBorder="1" applyAlignment="1">
      <alignment horizontal="center" vertical="center" wrapText="1"/>
    </xf>
    <xf numFmtId="0" fontId="22" fillId="22" borderId="5" xfId="68" applyFont="1" applyFill="1" applyBorder="1" applyAlignment="1">
      <alignment horizontal="center" vertical="center" textRotation="90" wrapText="1"/>
    </xf>
    <xf numFmtId="0" fontId="8" fillId="0" borderId="5" xfId="68" applyFont="1" applyBorder="1" applyAlignment="1">
      <alignment horizontal="center" vertical="center" wrapText="1"/>
    </xf>
    <xf numFmtId="1" fontId="22" fillId="22" borderId="5" xfId="68" applyNumberFormat="1" applyFont="1" applyFill="1" applyBorder="1" applyAlignment="1">
      <alignment horizontal="center" vertical="center" textRotation="90" wrapText="1"/>
    </xf>
    <xf numFmtId="0" fontId="20" fillId="0" borderId="5" xfId="68" applyBorder="1" applyAlignment="1">
      <alignment vertical="center"/>
    </xf>
    <xf numFmtId="0" fontId="20" fillId="0" borderId="5" xfId="68" applyBorder="1" applyAlignment="1">
      <alignment vertical="center" wrapText="1"/>
    </xf>
    <xf numFmtId="4" fontId="20" fillId="0" borderId="5" xfId="68" applyNumberFormat="1" applyBorder="1" applyAlignment="1">
      <alignment vertical="center"/>
    </xf>
    <xf numFmtId="0" fontId="75" fillId="0" borderId="0" xfId="68" applyFont="1" applyAlignment="1">
      <alignment vertical="center"/>
    </xf>
    <xf numFmtId="9" fontId="20" fillId="28" borderId="5" xfId="83" applyFont="1" applyFill="1" applyBorder="1" applyAlignment="1">
      <alignment vertical="center"/>
    </xf>
    <xf numFmtId="9" fontId="20" fillId="0" borderId="5" xfId="83" applyFont="1" applyFill="1" applyBorder="1" applyAlignment="1">
      <alignment vertical="center"/>
    </xf>
    <xf numFmtId="0" fontId="3" fillId="32" borderId="5" xfId="68" applyFont="1" applyFill="1" applyBorder="1" applyAlignment="1">
      <alignment vertical="center"/>
    </xf>
    <xf numFmtId="0" fontId="3" fillId="32" borderId="5" xfId="68" applyFont="1" applyFill="1" applyBorder="1" applyAlignment="1">
      <alignment vertical="center" wrapText="1"/>
    </xf>
    <xf numFmtId="0" fontId="20" fillId="32" borderId="5" xfId="68" applyFill="1" applyBorder="1" applyAlignment="1">
      <alignment vertical="center"/>
    </xf>
    <xf numFmtId="4" fontId="20" fillId="32" borderId="5" xfId="68" applyNumberFormat="1" applyFill="1" applyBorder="1" applyAlignment="1">
      <alignment vertical="center"/>
    </xf>
    <xf numFmtId="4" fontId="20" fillId="32" borderId="5" xfId="51" applyNumberFormat="1" applyFont="1" applyFill="1" applyBorder="1" applyAlignment="1">
      <alignment vertical="center"/>
    </xf>
    <xf numFmtId="4" fontId="3" fillId="32" borderId="0" xfId="51" applyNumberFormat="1" applyFont="1" applyFill="1" applyAlignment="1">
      <alignment vertical="center"/>
    </xf>
    <xf numFmtId="0" fontId="20" fillId="32" borderId="0" xfId="51" applyFont="1" applyFill="1" applyAlignment="1">
      <alignment vertical="center"/>
    </xf>
    <xf numFmtId="0" fontId="22" fillId="32" borderId="5" xfId="51" applyFont="1" applyFill="1" applyBorder="1" applyAlignment="1">
      <alignment vertical="center"/>
    </xf>
    <xf numFmtId="9" fontId="20" fillId="32" borderId="5" xfId="51" applyNumberFormat="1" applyFont="1" applyFill="1" applyBorder="1" applyAlignment="1">
      <alignment vertical="center"/>
    </xf>
    <xf numFmtId="2" fontId="20" fillId="32" borderId="5" xfId="51" applyNumberFormat="1" applyFont="1" applyFill="1" applyBorder="1" applyAlignment="1">
      <alignment vertical="center"/>
    </xf>
    <xf numFmtId="9" fontId="20" fillId="32" borderId="5" xfId="83" applyFont="1" applyFill="1" applyBorder="1" applyAlignment="1">
      <alignment vertical="center"/>
    </xf>
    <xf numFmtId="0" fontId="20" fillId="32" borderId="5" xfId="51" applyFont="1" applyFill="1" applyBorder="1" applyAlignment="1">
      <alignment vertical="center"/>
    </xf>
    <xf numFmtId="9" fontId="20" fillId="0" borderId="5" xfId="83" applyFont="1" applyBorder="1" applyAlignment="1">
      <alignment vertical="center"/>
    </xf>
    <xf numFmtId="0" fontId="76" fillId="0" borderId="0" xfId="68" applyFont="1" applyAlignment="1">
      <alignment horizontal="left" vertical="center"/>
    </xf>
    <xf numFmtId="0" fontId="20" fillId="0" borderId="0" xfId="68" applyAlignment="1">
      <alignment horizontal="left"/>
    </xf>
    <xf numFmtId="0" fontId="40" fillId="0" borderId="0" xfId="68" applyFont="1" applyAlignment="1">
      <alignment vertical="center"/>
    </xf>
    <xf numFmtId="14" fontId="3" fillId="28" borderId="5" xfId="51" applyNumberFormat="1" applyFont="1" applyFill="1" applyBorder="1" applyAlignment="1">
      <alignment vertical="center" wrapText="1"/>
    </xf>
    <xf numFmtId="0" fontId="3" fillId="28" borderId="5" xfId="68" applyFont="1" applyFill="1" applyBorder="1" applyAlignment="1">
      <alignment horizontal="left" wrapText="1"/>
    </xf>
    <xf numFmtId="0" fontId="3" fillId="28" borderId="5" xfId="68" applyFont="1" applyFill="1" applyBorder="1" applyAlignment="1">
      <alignment horizontal="left"/>
    </xf>
    <xf numFmtId="0" fontId="3" fillId="28" borderId="5" xfId="68" applyFont="1" applyFill="1" applyBorder="1" applyAlignment="1">
      <alignment vertical="center"/>
    </xf>
    <xf numFmtId="0" fontId="3" fillId="28" borderId="5" xfId="68" applyFont="1" applyFill="1" applyBorder="1" applyAlignment="1">
      <alignment vertical="center" wrapText="1"/>
    </xf>
    <xf numFmtId="0" fontId="20" fillId="28" borderId="5" xfId="68" applyFill="1" applyBorder="1" applyAlignment="1">
      <alignment vertical="center"/>
    </xf>
    <xf numFmtId="4" fontId="20" fillId="28" borderId="5" xfId="68" applyNumberFormat="1" applyFill="1" applyBorder="1" applyAlignment="1">
      <alignment vertical="center"/>
    </xf>
    <xf numFmtId="0" fontId="3" fillId="0" borderId="5" xfId="68" applyFont="1" applyBorder="1" applyAlignment="1">
      <alignment vertical="center"/>
    </xf>
    <xf numFmtId="0" fontId="22" fillId="0" borderId="5" xfId="68" applyFont="1" applyBorder="1" applyAlignment="1">
      <alignment vertical="center" wrapText="1"/>
    </xf>
    <xf numFmtId="0" fontId="22" fillId="0" borderId="5" xfId="68" applyFont="1" applyBorder="1" applyAlignment="1">
      <alignment vertical="center"/>
    </xf>
    <xf numFmtId="3" fontId="20" fillId="0" borderId="5" xfId="68" applyNumberFormat="1" applyBorder="1" applyAlignment="1">
      <alignment vertical="center"/>
    </xf>
    <xf numFmtId="0" fontId="18" fillId="0" borderId="0" xfId="65"/>
    <xf numFmtId="0" fontId="18" fillId="0" borderId="0" xfId="65" applyAlignment="1">
      <alignment horizontal="center"/>
    </xf>
    <xf numFmtId="0" fontId="18" fillId="0" borderId="0" xfId="65" applyAlignment="1">
      <alignment wrapText="1"/>
    </xf>
    <xf numFmtId="0" fontId="18" fillId="0" borderId="17" xfId="65" applyBorder="1"/>
    <xf numFmtId="0" fontId="18" fillId="0" borderId="17" xfId="65" applyBorder="1" applyAlignment="1">
      <alignment horizontal="center"/>
    </xf>
    <xf numFmtId="0" fontId="81" fillId="0" borderId="17" xfId="65" applyFont="1" applyBorder="1" applyAlignment="1">
      <alignment horizontal="justify" vertical="center"/>
    </xf>
    <xf numFmtId="0" fontId="20" fillId="0" borderId="0" xfId="64"/>
    <xf numFmtId="43" fontId="79" fillId="27" borderId="5" xfId="37" applyFont="1" applyFill="1" applyBorder="1" applyAlignment="1">
      <alignment horizontal="center" vertical="center" wrapText="1"/>
    </xf>
    <xf numFmtId="0" fontId="79" fillId="34" borderId="5" xfId="65" applyFont="1" applyFill="1" applyBorder="1" applyAlignment="1">
      <alignment horizontal="center" vertical="center" wrapText="1"/>
    </xf>
    <xf numFmtId="0" fontId="79" fillId="34" borderId="11" xfId="65" applyFont="1" applyFill="1" applyBorder="1" applyAlignment="1">
      <alignment vertical="center"/>
    </xf>
    <xf numFmtId="43" fontId="82" fillId="35" borderId="5" xfId="37" applyFont="1" applyFill="1" applyBorder="1" applyAlignment="1">
      <alignment horizontal="center" vertical="center"/>
    </xf>
    <xf numFmtId="0" fontId="79" fillId="35" borderId="5" xfId="65" applyFont="1" applyFill="1" applyBorder="1" applyAlignment="1">
      <alignment horizontal="center" vertical="center" wrapText="1"/>
    </xf>
    <xf numFmtId="0" fontId="79" fillId="35" borderId="5" xfId="65" applyFont="1" applyFill="1" applyBorder="1" applyAlignment="1">
      <alignment vertical="center" wrapText="1"/>
    </xf>
    <xf numFmtId="0" fontId="79" fillId="35" borderId="5" xfId="65" applyFont="1" applyFill="1" applyBorder="1" applyAlignment="1">
      <alignment vertical="center"/>
    </xf>
    <xf numFmtId="9" fontId="0" fillId="0" borderId="0" xfId="78" applyFont="1" applyAlignment="1">
      <alignment horizontal="center"/>
    </xf>
    <xf numFmtId="43" fontId="79" fillId="34" borderId="5" xfId="37" applyFont="1" applyFill="1" applyBorder="1" applyAlignment="1">
      <alignment horizontal="center" vertical="center" wrapText="1"/>
    </xf>
    <xf numFmtId="0" fontId="79" fillId="34" borderId="5" xfId="65" applyFont="1" applyFill="1" applyBorder="1" applyAlignment="1">
      <alignment horizontal="center" vertical="center"/>
    </xf>
    <xf numFmtId="0" fontId="79" fillId="35" borderId="5" xfId="65" applyFont="1" applyFill="1" applyBorder="1" applyAlignment="1">
      <alignment horizontal="justify" vertical="center"/>
    </xf>
    <xf numFmtId="43" fontId="79" fillId="35" borderId="5" xfId="37" applyFont="1" applyFill="1" applyBorder="1" applyAlignment="1">
      <alignment horizontal="center" vertical="center"/>
    </xf>
    <xf numFmtId="0" fontId="84" fillId="0" borderId="5" xfId="65" applyFont="1" applyBorder="1" applyAlignment="1">
      <alignment horizontal="center" vertical="center" wrapText="1"/>
    </xf>
    <xf numFmtId="0" fontId="84" fillId="0" borderId="5" xfId="65" applyFont="1" applyBorder="1" applyAlignment="1">
      <alignment vertical="center" wrapText="1"/>
    </xf>
    <xf numFmtId="0" fontId="84" fillId="0" borderId="5" xfId="65" applyFont="1" applyBorder="1" applyAlignment="1">
      <alignment horizontal="justify" vertical="center" wrapText="1"/>
    </xf>
    <xf numFmtId="0" fontId="3" fillId="0" borderId="5" xfId="65" applyFont="1" applyBorder="1" applyAlignment="1">
      <alignment horizontal="center" vertical="center" wrapText="1"/>
    </xf>
    <xf numFmtId="43" fontId="85" fillId="0" borderId="5" xfId="37" applyFont="1" applyBorder="1" applyAlignment="1">
      <alignment horizontal="center" vertical="center"/>
    </xf>
    <xf numFmtId="0" fontId="81" fillId="35" borderId="5" xfId="65" applyFont="1" applyFill="1" applyBorder="1" applyAlignment="1">
      <alignment vertical="center" wrapText="1"/>
    </xf>
    <xf numFmtId="0" fontId="81" fillId="35" borderId="5" xfId="65" applyFont="1" applyFill="1" applyBorder="1" applyAlignment="1">
      <alignment horizontal="justify" vertical="center"/>
    </xf>
    <xf numFmtId="43" fontId="83" fillId="0" borderId="5" xfId="37" applyFont="1" applyBorder="1" applyAlignment="1">
      <alignment horizontal="center" vertical="center"/>
    </xf>
    <xf numFmtId="43" fontId="86" fillId="0" borderId="5" xfId="37" applyFont="1" applyBorder="1" applyAlignment="1">
      <alignment horizontal="center" vertical="center"/>
    </xf>
    <xf numFmtId="0" fontId="81" fillId="0" borderId="5" xfId="65" applyFont="1" applyBorder="1" applyAlignment="1">
      <alignment horizontal="center" vertical="center"/>
    </xf>
    <xf numFmtId="0" fontId="81" fillId="0" borderId="5" xfId="65" applyFont="1" applyBorder="1" applyAlignment="1">
      <alignment vertical="center"/>
    </xf>
    <xf numFmtId="0" fontId="84" fillId="0" borderId="5" xfId="65" applyFont="1" applyBorder="1" applyAlignment="1">
      <alignment horizontal="justify" vertical="center"/>
    </xf>
    <xf numFmtId="43" fontId="82" fillId="0" borderId="5" xfId="37" applyFont="1" applyBorder="1" applyAlignment="1">
      <alignment horizontal="center" vertical="center"/>
    </xf>
    <xf numFmtId="0" fontId="81" fillId="0" borderId="5" xfId="65" applyFont="1" applyBorder="1" applyAlignment="1">
      <alignment horizontal="center" vertical="center" wrapText="1"/>
    </xf>
    <xf numFmtId="0" fontId="81" fillId="0" borderId="11" xfId="65" applyFont="1" applyBorder="1" applyAlignment="1">
      <alignment horizontal="center" vertical="center"/>
    </xf>
    <xf numFmtId="0" fontId="81" fillId="0" borderId="11" xfId="65" applyFont="1" applyBorder="1" applyAlignment="1">
      <alignment vertical="center"/>
    </xf>
    <xf numFmtId="0" fontId="79" fillId="0" borderId="0" xfId="65" applyFont="1" applyAlignment="1">
      <alignment horizontal="left" vertical="center"/>
    </xf>
    <xf numFmtId="0" fontId="79" fillId="0" borderId="0" xfId="65" applyFont="1" applyAlignment="1">
      <alignment horizontal="center" vertical="center"/>
    </xf>
    <xf numFmtId="0" fontId="75" fillId="0" borderId="0" xfId="65" applyFont="1" applyAlignment="1">
      <alignment vertical="center"/>
    </xf>
    <xf numFmtId="0" fontId="87" fillId="0" borderId="0" xfId="70" applyFont="1"/>
    <xf numFmtId="0" fontId="88" fillId="0" borderId="0" xfId="70" applyFont="1"/>
    <xf numFmtId="0" fontId="89" fillId="0" borderId="5" xfId="70" applyFont="1" applyBorder="1" applyAlignment="1">
      <alignment horizontal="center" vertical="center"/>
    </xf>
    <xf numFmtId="0" fontId="23" fillId="0" borderId="5" xfId="70" applyFont="1" applyBorder="1" applyAlignment="1">
      <alignment horizontal="center" vertical="center"/>
    </xf>
    <xf numFmtId="0" fontId="90" fillId="0" borderId="5" xfId="70" applyFont="1" applyBorder="1" applyAlignment="1">
      <alignment horizontal="center" vertical="center" wrapText="1"/>
    </xf>
    <xf numFmtId="0" fontId="23" fillId="26" borderId="5" xfId="70" applyFont="1" applyFill="1" applyBorder="1" applyAlignment="1">
      <alignment vertical="center"/>
    </xf>
    <xf numFmtId="0" fontId="23" fillId="26" borderId="5" xfId="70" applyFont="1" applyFill="1" applyBorder="1" applyAlignment="1">
      <alignment horizontal="center" vertical="center" wrapText="1"/>
    </xf>
    <xf numFmtId="3" fontId="23" fillId="26" borderId="5" xfId="70" applyNumberFormat="1" applyFont="1" applyFill="1" applyBorder="1" applyAlignment="1">
      <alignment horizontal="center" vertical="center" wrapText="1"/>
    </xf>
    <xf numFmtId="2" fontId="23" fillId="26" borderId="5" xfId="70" applyNumberFormat="1" applyFont="1" applyFill="1" applyBorder="1" applyAlignment="1">
      <alignment horizontal="center" vertical="center"/>
    </xf>
    <xf numFmtId="0" fontId="7" fillId="0" borderId="5" xfId="70" applyFont="1" applyBorder="1" applyAlignment="1">
      <alignment horizontal="center" vertical="center"/>
    </xf>
    <xf numFmtId="0" fontId="7" fillId="0" borderId="5" xfId="70" applyFont="1" applyBorder="1" applyAlignment="1">
      <alignment vertical="center" wrapText="1"/>
    </xf>
    <xf numFmtId="0" fontId="54" fillId="0" borderId="5" xfId="70" applyFont="1" applyBorder="1" applyAlignment="1">
      <alignment vertical="top" wrapText="1"/>
    </xf>
    <xf numFmtId="10" fontId="54" fillId="0" borderId="5" xfId="70" applyNumberFormat="1" applyFont="1" applyBorder="1" applyAlignment="1">
      <alignment horizontal="center" vertical="center" wrapText="1"/>
    </xf>
    <xf numFmtId="4" fontId="54" fillId="0" borderId="5" xfId="70" applyNumberFormat="1" applyFont="1" applyBorder="1" applyAlignment="1">
      <alignment horizontal="center" vertical="center" wrapText="1"/>
    </xf>
    <xf numFmtId="0" fontId="54" fillId="0" borderId="5" xfId="70" applyFont="1" applyBorder="1" applyAlignment="1">
      <alignment horizontal="center" vertical="center" wrapText="1"/>
    </xf>
    <xf numFmtId="169" fontId="54" fillId="0" borderId="5" xfId="70" applyNumberFormat="1" applyFont="1" applyBorder="1" applyAlignment="1">
      <alignment horizontal="center" vertical="center" wrapText="1"/>
    </xf>
    <xf numFmtId="3" fontId="7" fillId="0" borderId="5" xfId="70" applyNumberFormat="1" applyFont="1" applyBorder="1" applyAlignment="1">
      <alignment horizontal="center" vertical="center"/>
    </xf>
    <xf numFmtId="2" fontId="7" fillId="0" borderId="5" xfId="70" applyNumberFormat="1" applyFont="1" applyBorder="1" applyAlignment="1">
      <alignment horizontal="center" vertical="center"/>
    </xf>
    <xf numFmtId="3" fontId="23" fillId="0" borderId="5" xfId="70" applyNumberFormat="1" applyFont="1" applyBorder="1" applyAlignment="1">
      <alignment horizontal="center" vertical="center"/>
    </xf>
    <xf numFmtId="3" fontId="54" fillId="0" borderId="5" xfId="70" applyNumberFormat="1" applyFont="1" applyBorder="1" applyAlignment="1">
      <alignment horizontal="center" vertical="center" wrapText="1"/>
    </xf>
    <xf numFmtId="0" fontId="54" fillId="0" borderId="5" xfId="70" applyFont="1" applyBorder="1" applyAlignment="1">
      <alignment vertical="center" wrapText="1"/>
    </xf>
    <xf numFmtId="9" fontId="54" fillId="0" borderId="5" xfId="70" applyNumberFormat="1" applyFont="1" applyBorder="1" applyAlignment="1">
      <alignment horizontal="center" vertical="center" wrapText="1"/>
    </xf>
    <xf numFmtId="0" fontId="23" fillId="0" borderId="5" xfId="70" applyFont="1" applyBorder="1" applyAlignment="1">
      <alignment vertical="center"/>
    </xf>
    <xf numFmtId="0" fontId="23" fillId="0" borderId="5" xfId="70" applyFont="1" applyBorder="1" applyAlignment="1">
      <alignment horizontal="center" vertical="center" wrapText="1"/>
    </xf>
    <xf numFmtId="3" fontId="23" fillId="0" borderId="5" xfId="70" applyNumberFormat="1" applyFont="1" applyBorder="1" applyAlignment="1">
      <alignment horizontal="center" vertical="center" wrapText="1"/>
    </xf>
    <xf numFmtId="2" fontId="23" fillId="0" borderId="5" xfId="70" applyNumberFormat="1" applyFont="1" applyBorder="1" applyAlignment="1">
      <alignment horizontal="center" vertical="center"/>
    </xf>
    <xf numFmtId="0" fontId="7" fillId="0" borderId="5" xfId="70" applyFont="1" applyBorder="1" applyAlignment="1">
      <alignment horizontal="left" vertical="center" wrapText="1"/>
    </xf>
    <xf numFmtId="165" fontId="54" fillId="0" borderId="5" xfId="70" applyNumberFormat="1" applyFont="1" applyBorder="1" applyAlignment="1">
      <alignment horizontal="center" vertical="center" wrapText="1"/>
    </xf>
    <xf numFmtId="0" fontId="87" fillId="0" borderId="0" xfId="70" applyFont="1" applyAlignment="1">
      <alignment horizontal="left"/>
    </xf>
    <xf numFmtId="0" fontId="91" fillId="0" borderId="0" xfId="70" applyFont="1"/>
    <xf numFmtId="0" fontId="90" fillId="0" borderId="5" xfId="70" applyFont="1" applyBorder="1" applyAlignment="1">
      <alignment horizontal="center" vertical="center" wrapText="1" readingOrder="1"/>
    </xf>
    <xf numFmtId="0" fontId="7" fillId="0" borderId="5" xfId="70" applyFont="1" applyBorder="1" applyAlignment="1">
      <alignment horizontal="center" vertical="center" wrapText="1" readingOrder="1"/>
    </xf>
    <xf numFmtId="0" fontId="89" fillId="36" borderId="5" xfId="70" applyFont="1" applyFill="1" applyBorder="1" applyAlignment="1">
      <alignment horizontal="left" vertical="center" wrapText="1"/>
    </xf>
    <xf numFmtId="3" fontId="89" fillId="36" borderId="5" xfId="70" applyNumberFormat="1" applyFont="1" applyFill="1" applyBorder="1" applyAlignment="1">
      <alignment horizontal="center" vertical="center" wrapText="1"/>
    </xf>
    <xf numFmtId="3" fontId="23" fillId="36" borderId="5" xfId="70" applyNumberFormat="1" applyFont="1" applyFill="1" applyBorder="1" applyAlignment="1">
      <alignment horizontal="center" vertical="center" wrapText="1"/>
    </xf>
    <xf numFmtId="0" fontId="90" fillId="0" borderId="5" xfId="70" applyFont="1" applyBorder="1" applyAlignment="1">
      <alignment horizontal="center" vertical="center"/>
    </xf>
    <xf numFmtId="0" fontId="90" fillId="0" borderId="5" xfId="70" applyFont="1" applyBorder="1" applyAlignment="1">
      <alignment vertical="center" wrapText="1"/>
    </xf>
    <xf numFmtId="0" fontId="92" fillId="0" borderId="5" xfId="70" applyFont="1" applyBorder="1" applyAlignment="1">
      <alignment horizontal="center" vertical="center" wrapText="1"/>
    </xf>
    <xf numFmtId="1" fontId="92" fillId="0" borderId="5" xfId="70" applyNumberFormat="1" applyFont="1" applyBorder="1" applyAlignment="1">
      <alignment horizontal="center" vertical="center" wrapText="1"/>
    </xf>
    <xf numFmtId="3" fontId="90" fillId="0" borderId="5" xfId="70" applyNumberFormat="1" applyFont="1" applyBorder="1" applyAlignment="1">
      <alignment horizontal="center" vertical="center"/>
    </xf>
    <xf numFmtId="2" fontId="90" fillId="0" borderId="5" xfId="70" applyNumberFormat="1" applyFont="1" applyBorder="1" applyAlignment="1">
      <alignment horizontal="center" vertical="center"/>
    </xf>
    <xf numFmtId="3" fontId="93" fillId="0" borderId="5" xfId="70" applyNumberFormat="1" applyFont="1" applyBorder="1" applyAlignment="1">
      <alignment horizontal="center" vertical="center"/>
    </xf>
    <xf numFmtId="3" fontId="89" fillId="0" borderId="5" xfId="70" applyNumberFormat="1" applyFont="1" applyBorder="1" applyAlignment="1">
      <alignment horizontal="center" vertical="center"/>
    </xf>
    <xf numFmtId="0" fontId="92" fillId="0" borderId="5" xfId="70" applyFont="1" applyBorder="1" applyAlignment="1">
      <alignment vertical="top" wrapText="1"/>
    </xf>
    <xf numFmtId="169" fontId="92" fillId="0" borderId="5" xfId="70" applyNumberFormat="1" applyFont="1" applyBorder="1" applyAlignment="1">
      <alignment horizontal="center" vertical="center" wrapText="1"/>
    </xf>
    <xf numFmtId="4" fontId="92" fillId="0" borderId="5" xfId="70" applyNumberFormat="1" applyFont="1" applyBorder="1" applyAlignment="1">
      <alignment horizontal="center" vertical="center" wrapText="1"/>
    </xf>
    <xf numFmtId="0" fontId="92" fillId="0" borderId="5" xfId="70" applyFont="1" applyBorder="1" applyAlignment="1">
      <alignment vertical="center" wrapText="1"/>
    </xf>
    <xf numFmtId="0" fontId="89" fillId="0" borderId="5" xfId="70" applyFont="1" applyBorder="1" applyAlignment="1">
      <alignment horizontal="left" vertical="center" wrapText="1"/>
    </xf>
    <xf numFmtId="3" fontId="89" fillId="0" borderId="5" xfId="70" applyNumberFormat="1" applyFont="1" applyBorder="1" applyAlignment="1">
      <alignment horizontal="center" vertical="center" wrapText="1"/>
    </xf>
    <xf numFmtId="0" fontId="90" fillId="0" borderId="5" xfId="70" applyFont="1" applyBorder="1" applyAlignment="1">
      <alignment horizontal="left" vertical="center" wrapText="1"/>
    </xf>
    <xf numFmtId="0" fontId="94" fillId="0" borderId="0" xfId="65" applyFont="1" applyAlignment="1">
      <alignment vertical="center"/>
    </xf>
    <xf numFmtId="0" fontId="89" fillId="0" borderId="5" xfId="62" applyFont="1" applyBorder="1" applyAlignment="1">
      <alignment horizontal="center" vertical="center" wrapText="1"/>
    </xf>
    <xf numFmtId="0" fontId="89" fillId="0" borderId="0" xfId="62" applyFont="1" applyAlignment="1">
      <alignment horizontal="center" vertical="justify"/>
    </xf>
    <xf numFmtId="0" fontId="90" fillId="0" borderId="5" xfId="62" applyFont="1" applyBorder="1"/>
    <xf numFmtId="1" fontId="90" fillId="0" borderId="5" xfId="62" applyNumberFormat="1" applyFont="1" applyBorder="1" applyAlignment="1">
      <alignment horizontal="center"/>
    </xf>
    <xf numFmtId="0" fontId="90" fillId="0" borderId="5" xfId="62" applyFont="1" applyBorder="1" applyAlignment="1">
      <alignment horizontal="center"/>
    </xf>
    <xf numFmtId="4" fontId="90" fillId="0" borderId="5" xfId="62" applyNumberFormat="1" applyFont="1" applyBorder="1" applyAlignment="1">
      <alignment horizontal="center"/>
    </xf>
    <xf numFmtId="0" fontId="90" fillId="0" borderId="0" xfId="62" applyFont="1"/>
    <xf numFmtId="0" fontId="55" fillId="0" borderId="0" xfId="65" applyFont="1"/>
    <xf numFmtId="0" fontId="89" fillId="0" borderId="5" xfId="62" applyFont="1" applyBorder="1"/>
    <xf numFmtId="1" fontId="89" fillId="0" borderId="5" xfId="62" applyNumberFormat="1" applyFont="1" applyBorder="1" applyAlignment="1">
      <alignment horizontal="center"/>
    </xf>
    <xf numFmtId="0" fontId="89" fillId="0" borderId="5" xfId="62" applyFont="1" applyBorder="1" applyAlignment="1">
      <alignment horizontal="center"/>
    </xf>
    <xf numFmtId="4" fontId="89" fillId="0" borderId="5" xfId="62" applyNumberFormat="1" applyFont="1" applyBorder="1" applyAlignment="1">
      <alignment horizontal="center"/>
    </xf>
    <xf numFmtId="0" fontId="89" fillId="0" borderId="0" xfId="62" applyFont="1"/>
    <xf numFmtId="0" fontId="56" fillId="0" borderId="0" xfId="65" applyFont="1"/>
    <xf numFmtId="0" fontId="3" fillId="0" borderId="0" xfId="70" applyFont="1"/>
    <xf numFmtId="0" fontId="7" fillId="0" borderId="0" xfId="70" applyFont="1"/>
    <xf numFmtId="0" fontId="7" fillId="0" borderId="7" xfId="70" applyFont="1" applyBorder="1"/>
    <xf numFmtId="0" fontId="57" fillId="0" borderId="0" xfId="70" applyFont="1" applyAlignment="1">
      <alignment horizontal="left"/>
    </xf>
    <xf numFmtId="0" fontId="57" fillId="0" borderId="0" xfId="70" applyFont="1"/>
    <xf numFmtId="0" fontId="7" fillId="0" borderId="5" xfId="70" applyFont="1" applyBorder="1" applyAlignment="1">
      <alignment horizontal="center" vertical="center" wrapText="1"/>
    </xf>
    <xf numFmtId="0" fontId="7" fillId="37" borderId="5" xfId="70" applyFont="1" applyFill="1" applyBorder="1" applyAlignment="1">
      <alignment horizontal="center" vertical="center" wrapText="1"/>
    </xf>
    <xf numFmtId="0" fontId="2" fillId="0" borderId="5" xfId="70" applyFont="1" applyBorder="1" applyAlignment="1">
      <alignment horizontal="center" vertical="center" wrapText="1"/>
    </xf>
    <xf numFmtId="4" fontId="2" fillId="0" borderId="5" xfId="70" applyNumberFormat="1" applyFont="1" applyBorder="1" applyAlignment="1">
      <alignment horizontal="center" vertical="center" wrapText="1"/>
    </xf>
    <xf numFmtId="0" fontId="2" fillId="26" borderId="5" xfId="70" applyFont="1" applyFill="1" applyBorder="1" applyAlignment="1">
      <alignment horizontal="center" vertical="center" wrapText="1"/>
    </xf>
    <xf numFmtId="0" fontId="2" fillId="0" borderId="6" xfId="70" applyFont="1" applyBorder="1" applyAlignment="1">
      <alignment horizontal="center" vertical="center" wrapText="1"/>
    </xf>
    <xf numFmtId="0" fontId="2" fillId="0" borderId="18" xfId="70" applyFont="1" applyBorder="1" applyAlignment="1">
      <alignment horizontal="center" vertical="center" wrapText="1"/>
    </xf>
    <xf numFmtId="0" fontId="62" fillId="0" borderId="5" xfId="70" applyFont="1" applyBorder="1" applyAlignment="1">
      <alignment horizontal="center" vertical="center" wrapText="1"/>
    </xf>
    <xf numFmtId="0" fontId="2" fillId="0" borderId="0" xfId="70" applyFont="1" applyAlignment="1">
      <alignment horizontal="center"/>
    </xf>
    <xf numFmtId="0" fontId="7" fillId="0" borderId="5" xfId="70" applyFont="1" applyBorder="1"/>
    <xf numFmtId="1" fontId="7" fillId="0" borderId="5" xfId="70" applyNumberFormat="1" applyFont="1" applyBorder="1" applyAlignment="1">
      <alignment horizontal="center" vertical="center" wrapText="1"/>
    </xf>
    <xf numFmtId="170" fontId="7" fillId="0" borderId="5" xfId="70" applyNumberFormat="1" applyFont="1" applyBorder="1" applyAlignment="1">
      <alignment horizontal="center"/>
    </xf>
    <xf numFmtId="4" fontId="7" fillId="0" borderId="5" xfId="70" applyNumberFormat="1" applyFont="1" applyBorder="1" applyAlignment="1">
      <alignment horizontal="center"/>
    </xf>
    <xf numFmtId="171" fontId="7" fillId="0" borderId="5" xfId="70" applyNumberFormat="1" applyFont="1" applyBorder="1" applyAlignment="1">
      <alignment horizontal="center"/>
    </xf>
    <xf numFmtId="1" fontId="7" fillId="0" borderId="5" xfId="70" applyNumberFormat="1" applyFont="1" applyBorder="1" applyAlignment="1">
      <alignment horizontal="center"/>
    </xf>
    <xf numFmtId="164" fontId="7" fillId="0" borderId="5" xfId="70" applyNumberFormat="1" applyFont="1" applyBorder="1" applyAlignment="1">
      <alignment horizontal="center"/>
    </xf>
    <xf numFmtId="3" fontId="7" fillId="0" borderId="5" xfId="70" applyNumberFormat="1" applyFont="1" applyBorder="1" applyAlignment="1">
      <alignment horizontal="center"/>
    </xf>
    <xf numFmtId="4" fontId="7" fillId="26" borderId="8" xfId="70" applyNumberFormat="1" applyFont="1" applyFill="1" applyBorder="1" applyAlignment="1">
      <alignment horizontal="center"/>
    </xf>
    <xf numFmtId="0" fontId="7" fillId="37" borderId="5" xfId="70" applyFont="1" applyFill="1" applyBorder="1"/>
    <xf numFmtId="0" fontId="23" fillId="26" borderId="5" xfId="70" applyFont="1" applyFill="1" applyBorder="1"/>
    <xf numFmtId="1" fontId="23" fillId="26" borderId="5" xfId="70" applyNumberFormat="1" applyFont="1" applyFill="1" applyBorder="1" applyAlignment="1">
      <alignment horizontal="center"/>
    </xf>
    <xf numFmtId="164" fontId="23" fillId="26" borderId="5" xfId="70" applyNumberFormat="1" applyFont="1" applyFill="1" applyBorder="1" applyAlignment="1">
      <alignment horizontal="center"/>
    </xf>
    <xf numFmtId="4" fontId="23" fillId="26" borderId="5" xfId="70" applyNumberFormat="1" applyFont="1" applyFill="1" applyBorder="1" applyAlignment="1">
      <alignment horizontal="center"/>
    </xf>
    <xf numFmtId="171" fontId="23" fillId="26" borderId="5" xfId="70" applyNumberFormat="1" applyFont="1" applyFill="1" applyBorder="1" applyAlignment="1">
      <alignment horizontal="center"/>
    </xf>
    <xf numFmtId="3" fontId="23" fillId="26" borderId="5" xfId="70" applyNumberFormat="1" applyFont="1" applyFill="1" applyBorder="1" applyAlignment="1">
      <alignment horizontal="center"/>
    </xf>
    <xf numFmtId="0" fontId="23" fillId="26" borderId="5" xfId="70" applyFont="1" applyFill="1" applyBorder="1" applyAlignment="1">
      <alignment horizontal="center"/>
    </xf>
    <xf numFmtId="2" fontId="23" fillId="26" borderId="5" xfId="70" applyNumberFormat="1" applyFont="1" applyFill="1" applyBorder="1" applyAlignment="1">
      <alignment horizontal="center"/>
    </xf>
    <xf numFmtId="1" fontId="60" fillId="38" borderId="5" xfId="70" applyNumberFormat="1" applyFont="1" applyFill="1" applyBorder="1" applyAlignment="1">
      <alignment horizontal="center"/>
    </xf>
    <xf numFmtId="4" fontId="7" fillId="0" borderId="0" xfId="70" applyNumberFormat="1" applyFont="1"/>
    <xf numFmtId="0" fontId="7" fillId="0" borderId="0" xfId="64" applyFont="1"/>
    <xf numFmtId="0" fontId="95" fillId="0" borderId="0" xfId="70" applyFont="1"/>
    <xf numFmtId="0" fontId="96" fillId="0" borderId="0" xfId="70" applyFont="1"/>
    <xf numFmtId="3" fontId="96" fillId="26" borderId="0" xfId="70" applyNumberFormat="1" applyFont="1" applyFill="1" applyAlignment="1">
      <alignment horizontal="center" vertical="center" wrapText="1"/>
    </xf>
    <xf numFmtId="0" fontId="96" fillId="0" borderId="5" xfId="70" applyFont="1" applyBorder="1" applyAlignment="1">
      <alignment horizontal="center" vertical="center"/>
    </xf>
    <xf numFmtId="0" fontId="96" fillId="0" borderId="5" xfId="70" applyFont="1" applyBorder="1" applyAlignment="1">
      <alignment horizontal="center" vertical="center" wrapText="1"/>
    </xf>
    <xf numFmtId="0" fontId="88" fillId="0" borderId="5" xfId="71" applyFont="1" applyBorder="1" applyAlignment="1">
      <alignment vertical="center" wrapText="1"/>
    </xf>
    <xf numFmtId="3" fontId="96" fillId="0" borderId="5" xfId="70" applyNumberFormat="1" applyFont="1" applyBorder="1" applyAlignment="1">
      <alignment horizontal="center"/>
    </xf>
    <xf numFmtId="165" fontId="96" fillId="0" borderId="5" xfId="77" applyNumberFormat="1" applyFont="1" applyBorder="1" applyAlignment="1">
      <alignment horizontal="center" wrapText="1"/>
    </xf>
    <xf numFmtId="3" fontId="96" fillId="0" borderId="5" xfId="70" applyNumberFormat="1" applyFont="1" applyBorder="1" applyAlignment="1">
      <alignment horizontal="center" wrapText="1"/>
    </xf>
    <xf numFmtId="3" fontId="96" fillId="0" borderId="5" xfId="70" applyNumberFormat="1" applyFont="1" applyBorder="1" applyAlignment="1">
      <alignment horizontal="center" vertical="center" wrapText="1"/>
    </xf>
    <xf numFmtId="165" fontId="96" fillId="0" borderId="5" xfId="77" applyNumberFormat="1" applyFont="1" applyBorder="1" applyAlignment="1">
      <alignment horizontal="center"/>
    </xf>
    <xf numFmtId="0" fontId="96" fillId="0" borderId="5" xfId="70" applyFont="1" applyBorder="1" applyAlignment="1">
      <alignment horizontal="center"/>
    </xf>
    <xf numFmtId="0" fontId="90" fillId="0" borderId="0" xfId="71" applyFont="1"/>
    <xf numFmtId="0" fontId="90" fillId="0" borderId="5" xfId="71" applyFont="1" applyBorder="1"/>
    <xf numFmtId="0" fontId="90" fillId="0" borderId="5" xfId="71" applyFont="1" applyBorder="1" applyAlignment="1">
      <alignment wrapText="1"/>
    </xf>
    <xf numFmtId="0" fontId="94" fillId="0" borderId="0" xfId="71" applyFont="1"/>
    <xf numFmtId="4" fontId="90" fillId="0" borderId="0" xfId="71" applyNumberFormat="1" applyFont="1"/>
    <xf numFmtId="10" fontId="90" fillId="0" borderId="0" xfId="77" applyNumberFormat="1" applyFont="1"/>
    <xf numFmtId="0" fontId="90" fillId="0" borderId="5" xfId="71" applyFont="1" applyBorder="1" applyAlignment="1">
      <alignment vertical="center" wrapText="1"/>
    </xf>
    <xf numFmtId="0" fontId="90" fillId="0" borderId="5" xfId="71" applyFont="1" applyBorder="1" applyAlignment="1">
      <alignment horizontal="center"/>
    </xf>
    <xf numFmtId="3" fontId="90" fillId="0" borderId="5" xfId="71" applyNumberFormat="1" applyFont="1" applyBorder="1" applyAlignment="1">
      <alignment vertical="center"/>
    </xf>
    <xf numFmtId="172" fontId="97" fillId="0" borderId="5" xfId="41" applyFont="1" applyBorder="1" applyAlignment="1">
      <alignment horizontal="center"/>
    </xf>
    <xf numFmtId="0" fontId="90" fillId="0" borderId="5" xfId="71" applyFont="1" applyBorder="1" applyAlignment="1">
      <alignment vertical="center"/>
    </xf>
    <xf numFmtId="3" fontId="7" fillId="0" borderId="5" xfId="47" applyNumberFormat="1" applyFont="1" applyBorder="1"/>
    <xf numFmtId="3" fontId="90" fillId="0" borderId="5" xfId="71" applyNumberFormat="1" applyFont="1" applyBorder="1"/>
    <xf numFmtId="3" fontId="90" fillId="0" borderId="5" xfId="80" applyNumberFormat="1" applyFont="1" applyBorder="1" applyAlignment="1">
      <alignment vertical="center"/>
    </xf>
    <xf numFmtId="172" fontId="90" fillId="0" borderId="5" xfId="41" applyFont="1" applyBorder="1"/>
    <xf numFmtId="0" fontId="3" fillId="0" borderId="0" xfId="64" applyFont="1"/>
    <xf numFmtId="0" fontId="82" fillId="0" borderId="5" xfId="64" applyFont="1" applyBorder="1" applyAlignment="1">
      <alignment horizontal="left" vertical="center" wrapText="1"/>
    </xf>
    <xf numFmtId="0" fontId="81" fillId="0" borderId="5" xfId="64" applyFont="1" applyBorder="1" applyAlignment="1">
      <alignment horizontal="left" vertical="center" wrapText="1"/>
    </xf>
    <xf numFmtId="0" fontId="83" fillId="0" borderId="5" xfId="64" applyFont="1" applyBorder="1" applyAlignment="1">
      <alignment horizontal="left" vertical="center" wrapText="1"/>
    </xf>
    <xf numFmtId="0" fontId="98" fillId="0" borderId="5" xfId="64" applyFont="1" applyBorder="1" applyAlignment="1">
      <alignment horizontal="left" vertical="center" wrapText="1"/>
    </xf>
    <xf numFmtId="0" fontId="99" fillId="0" borderId="5" xfId="64" applyFont="1" applyBorder="1" applyAlignment="1">
      <alignment horizontal="left" vertical="center" wrapText="1"/>
    </xf>
    <xf numFmtId="0" fontId="83" fillId="0" borderId="19" xfId="64" applyFont="1" applyBorder="1" applyAlignment="1">
      <alignment horizontal="left" vertical="center" wrapText="1"/>
    </xf>
    <xf numFmtId="0" fontId="101" fillId="0" borderId="5" xfId="65" applyFont="1" applyBorder="1" applyAlignment="1">
      <alignment horizontal="center" vertical="center" wrapText="1"/>
    </xf>
    <xf numFmtId="0" fontId="1" fillId="0" borderId="5" xfId="65" applyFont="1" applyBorder="1" applyAlignment="1">
      <alignment vertical="center" wrapText="1"/>
    </xf>
    <xf numFmtId="0" fontId="1" fillId="0" borderId="5" xfId="65" applyFont="1" applyBorder="1" applyAlignment="1">
      <alignment horizontal="center" vertical="center" wrapText="1"/>
    </xf>
    <xf numFmtId="0" fontId="81" fillId="0" borderId="5" xfId="65" applyFont="1" applyBorder="1" applyAlignment="1">
      <alignment horizontal="justify" vertical="center" wrapText="1"/>
    </xf>
    <xf numFmtId="0" fontId="3" fillId="0" borderId="5" xfId="65" applyFont="1" applyBorder="1" applyAlignment="1">
      <alignment horizontal="justify" vertical="center" wrapText="1"/>
    </xf>
    <xf numFmtId="43" fontId="82" fillId="40" borderId="5" xfId="37" applyFont="1" applyFill="1" applyBorder="1" applyAlignment="1">
      <alignment horizontal="center" vertical="center"/>
    </xf>
    <xf numFmtId="0" fontId="1" fillId="0" borderId="5" xfId="65" applyFont="1" applyBorder="1" applyAlignment="1">
      <alignment horizontal="justify" vertical="center" wrapText="1"/>
    </xf>
    <xf numFmtId="43" fontId="83" fillId="40" borderId="5" xfId="37" applyFont="1" applyFill="1" applyBorder="1" applyAlignment="1">
      <alignment horizontal="center" vertical="center"/>
    </xf>
    <xf numFmtId="0" fontId="79" fillId="35" borderId="11" xfId="65" applyFont="1" applyFill="1" applyBorder="1" applyAlignment="1">
      <alignment vertical="center" wrapText="1"/>
    </xf>
    <xf numFmtId="0" fontId="104" fillId="34" borderId="11" xfId="65" applyFont="1" applyFill="1" applyBorder="1" applyAlignment="1">
      <alignment vertical="center"/>
    </xf>
    <xf numFmtId="0" fontId="104" fillId="34" borderId="5" xfId="65" applyFont="1" applyFill="1" applyBorder="1" applyAlignment="1">
      <alignment horizontal="center" vertical="center" wrapText="1"/>
    </xf>
    <xf numFmtId="43" fontId="104" fillId="27" borderId="5" xfId="37" applyFont="1" applyFill="1" applyBorder="1" applyAlignment="1">
      <alignment horizontal="center" vertical="center" wrapText="1"/>
    </xf>
    <xf numFmtId="43" fontId="104" fillId="40" borderId="5" xfId="37" applyFont="1" applyFill="1" applyBorder="1" applyAlignment="1">
      <alignment horizontal="center" vertical="center" wrapText="1"/>
    </xf>
    <xf numFmtId="0" fontId="104" fillId="0" borderId="5" xfId="65" applyFont="1" applyBorder="1" applyAlignment="1">
      <alignment vertical="center"/>
    </xf>
    <xf numFmtId="0" fontId="104" fillId="0" borderId="5" xfId="65" applyFont="1" applyBorder="1" applyAlignment="1">
      <alignment vertical="center" wrapText="1"/>
    </xf>
    <xf numFmtId="0" fontId="79" fillId="0" borderId="5" xfId="65" applyFont="1" applyBorder="1" applyAlignment="1">
      <alignment horizontal="center" vertical="center" wrapText="1"/>
    </xf>
    <xf numFmtId="168" fontId="82" fillId="0" borderId="5" xfId="37" applyNumberFormat="1" applyFont="1" applyBorder="1" applyAlignment="1">
      <alignment horizontal="center" vertical="center"/>
    </xf>
    <xf numFmtId="0" fontId="1" fillId="0" borderId="0" xfId="92"/>
    <xf numFmtId="0" fontId="107" fillId="0" borderId="5" xfId="65" applyFont="1" applyBorder="1" applyAlignment="1">
      <alignment vertical="center" wrapText="1"/>
    </xf>
    <xf numFmtId="10" fontId="82" fillId="0" borderId="5" xfId="78" applyNumberFormat="1" applyFont="1" applyBorder="1" applyAlignment="1">
      <alignment horizontal="center" vertical="center"/>
    </xf>
    <xf numFmtId="0" fontId="81" fillId="0" borderId="9" xfId="65" applyFont="1" applyBorder="1" applyAlignment="1">
      <alignment horizontal="justify" vertical="center"/>
    </xf>
    <xf numFmtId="0" fontId="18" fillId="0" borderId="9" xfId="65" applyBorder="1" applyAlignment="1">
      <alignment horizontal="center"/>
    </xf>
    <xf numFmtId="0" fontId="18" fillId="0" borderId="9" xfId="65" applyBorder="1"/>
    <xf numFmtId="0" fontId="80" fillId="0" borderId="5" xfId="65" applyFont="1" applyBorder="1" applyAlignment="1">
      <alignment horizontal="center" vertical="center" wrapText="1"/>
    </xf>
    <xf numFmtId="0" fontId="104" fillId="27" borderId="5" xfId="65" applyFont="1" applyFill="1" applyBorder="1" applyAlignment="1">
      <alignment vertical="center" wrapText="1"/>
    </xf>
    <xf numFmtId="0" fontId="104" fillId="27" borderId="5" xfId="65" applyFont="1" applyFill="1" applyBorder="1" applyAlignment="1">
      <alignment horizontal="center" vertical="center" wrapText="1"/>
    </xf>
    <xf numFmtId="168" fontId="79" fillId="27" borderId="5" xfId="37" applyNumberFormat="1" applyFont="1" applyFill="1" applyBorder="1" applyAlignment="1">
      <alignment horizontal="center" vertical="center" wrapText="1"/>
    </xf>
    <xf numFmtId="168" fontId="104" fillId="27" borderId="5" xfId="37" applyNumberFormat="1" applyFont="1" applyFill="1" applyBorder="1" applyAlignment="1">
      <alignment horizontal="center" vertical="center" wrapText="1"/>
    </xf>
    <xf numFmtId="168" fontId="104" fillId="40" borderId="5" xfId="37" applyNumberFormat="1" applyFont="1" applyFill="1" applyBorder="1" applyAlignment="1">
      <alignment horizontal="center" vertical="center" wrapText="1"/>
    </xf>
    <xf numFmtId="0" fontId="79" fillId="27" borderId="5" xfId="65" applyFont="1" applyFill="1" applyBorder="1" applyAlignment="1">
      <alignment vertical="center" wrapText="1"/>
    </xf>
    <xf numFmtId="0" fontId="79" fillId="27" borderId="5" xfId="65" applyFont="1" applyFill="1" applyBorder="1" applyAlignment="1">
      <alignment horizontal="center" vertical="center" wrapText="1"/>
    </xf>
    <xf numFmtId="0" fontId="78" fillId="27" borderId="5" xfId="65" applyFont="1" applyFill="1" applyBorder="1" applyAlignment="1">
      <alignment horizontal="center" vertical="center"/>
    </xf>
    <xf numFmtId="0" fontId="77" fillId="33" borderId="5" xfId="65" applyFont="1" applyFill="1" applyBorder="1" applyAlignment="1">
      <alignment horizontal="right" vertical="center" wrapText="1"/>
    </xf>
    <xf numFmtId="0" fontId="75" fillId="33" borderId="5" xfId="65" applyFont="1" applyFill="1" applyBorder="1" applyAlignment="1">
      <alignment horizontal="justify" vertical="center" wrapText="1"/>
    </xf>
    <xf numFmtId="0" fontId="75" fillId="33" borderId="5" xfId="65" applyFont="1" applyFill="1" applyBorder="1" applyAlignment="1">
      <alignment horizontal="center" vertical="center" wrapText="1"/>
    </xf>
    <xf numFmtId="2" fontId="75" fillId="33" borderId="5" xfId="65" applyNumberFormat="1" applyFont="1" applyFill="1" applyBorder="1" applyAlignment="1">
      <alignment horizontal="center" vertical="center"/>
    </xf>
    <xf numFmtId="0" fontId="107" fillId="27" borderId="5" xfId="65" applyFont="1" applyFill="1" applyBorder="1" applyAlignment="1">
      <alignment vertical="center" wrapText="1"/>
    </xf>
    <xf numFmtId="2" fontId="79" fillId="33" borderId="5" xfId="65" applyNumberFormat="1" applyFont="1" applyFill="1" applyBorder="1" applyAlignment="1">
      <alignment horizontal="center" vertical="center"/>
    </xf>
    <xf numFmtId="49" fontId="18" fillId="0" borderId="0" xfId="65" applyNumberFormat="1" applyAlignment="1">
      <alignment vertical="center"/>
    </xf>
    <xf numFmtId="0" fontId="18" fillId="0" borderId="0" xfId="65" applyAlignment="1">
      <alignment horizontal="right"/>
    </xf>
    <xf numFmtId="4" fontId="18" fillId="0" borderId="0" xfId="65" applyNumberFormat="1" applyAlignment="1">
      <alignment vertical="center"/>
    </xf>
    <xf numFmtId="49" fontId="18" fillId="0" borderId="0" xfId="65" applyNumberFormat="1" applyAlignment="1">
      <alignment horizontal="left" vertical="center"/>
    </xf>
    <xf numFmtId="49" fontId="18" fillId="0" borderId="0" xfId="65" applyNumberFormat="1" applyAlignment="1">
      <alignment horizontal="right" vertical="center"/>
    </xf>
    <xf numFmtId="4" fontId="18" fillId="0" borderId="7" xfId="65" applyNumberFormat="1" applyBorder="1" applyAlignment="1">
      <alignment vertical="center"/>
    </xf>
    <xf numFmtId="4" fontId="2" fillId="0" borderId="0" xfId="65" applyNumberFormat="1" applyFont="1" applyAlignment="1">
      <alignment horizontal="center" vertical="center"/>
    </xf>
    <xf numFmtId="49" fontId="25" fillId="0" borderId="5" xfId="68" applyNumberFormat="1" applyFont="1" applyBorder="1" applyAlignment="1">
      <alignment horizontal="center" vertical="center" wrapText="1" shrinkToFit="1"/>
    </xf>
    <xf numFmtId="9" fontId="53" fillId="0" borderId="5" xfId="77" applyFont="1" applyFill="1" applyBorder="1" applyAlignment="1">
      <alignment horizontal="center" vertical="center"/>
    </xf>
    <xf numFmtId="9" fontId="53" fillId="33" borderId="5" xfId="77" applyFont="1" applyFill="1" applyBorder="1" applyAlignment="1">
      <alignment horizontal="center" vertical="center"/>
    </xf>
    <xf numFmtId="9" fontId="53" fillId="35" borderId="5" xfId="77" applyFont="1" applyFill="1" applyBorder="1" applyAlignment="1">
      <alignment horizontal="center" vertical="center"/>
    </xf>
    <xf numFmtId="9" fontId="53" fillId="34" borderId="5" xfId="77" applyFont="1" applyFill="1" applyBorder="1" applyAlignment="1">
      <alignment horizontal="center" vertical="center"/>
    </xf>
    <xf numFmtId="0" fontId="78" fillId="0" borderId="5" xfId="65" applyFont="1" applyBorder="1" applyAlignment="1">
      <alignment horizontal="center" vertical="center"/>
    </xf>
    <xf numFmtId="4" fontId="3" fillId="0" borderId="11" xfId="51" applyNumberFormat="1" applyFont="1" applyBorder="1" applyAlignment="1">
      <alignment horizontal="center" vertical="center"/>
    </xf>
    <xf numFmtId="4" fontId="3" fillId="0" borderId="12" xfId="51" applyNumberFormat="1" applyFont="1" applyBorder="1" applyAlignment="1">
      <alignment horizontal="center" vertical="center"/>
    </xf>
    <xf numFmtId="0" fontId="33" fillId="0" borderId="22" xfId="0" applyFont="1" applyBorder="1" applyAlignment="1">
      <alignment horizontal="left" vertical="top" wrapText="1"/>
    </xf>
    <xf numFmtId="0" fontId="33" fillId="0" borderId="23" xfId="0" applyFont="1" applyBorder="1" applyAlignment="1">
      <alignment horizontal="left" vertical="top" wrapText="1"/>
    </xf>
    <xf numFmtId="0" fontId="5" fillId="0" borderId="0" xfId="0" applyFont="1" applyAlignment="1">
      <alignment horizontal="center" vertical="top"/>
    </xf>
    <xf numFmtId="0" fontId="33" fillId="0" borderId="5" xfId="0" applyFont="1" applyBorder="1" applyAlignment="1">
      <alignment horizontal="center"/>
    </xf>
    <xf numFmtId="0" fontId="33" fillId="0" borderId="24" xfId="0" applyFont="1" applyBorder="1" applyAlignment="1">
      <alignment horizontal="left" vertical="top" wrapText="1"/>
    </xf>
    <xf numFmtId="0" fontId="33" fillId="0" borderId="25" xfId="0" applyFont="1" applyBorder="1" applyAlignment="1">
      <alignment horizontal="left" vertical="top" wrapText="1"/>
    </xf>
    <xf numFmtId="0" fontId="20" fillId="0" borderId="0" xfId="0" applyFont="1" applyAlignment="1">
      <alignment horizontal="center" vertical="center" wrapText="1"/>
    </xf>
    <xf numFmtId="0" fontId="33" fillId="0" borderId="20" xfId="0" applyFont="1" applyBorder="1" applyAlignment="1">
      <alignment horizontal="left" vertical="top" wrapText="1"/>
    </xf>
    <xf numFmtId="0" fontId="33" fillId="0" borderId="21" xfId="0" applyFont="1" applyBorder="1" applyAlignment="1">
      <alignment horizontal="left" vertical="top" wrapText="1"/>
    </xf>
    <xf numFmtId="0" fontId="20" fillId="0" borderId="5" xfId="0" applyFont="1" applyBorder="1" applyAlignment="1">
      <alignment horizontal="center" vertical="top" wrapText="1"/>
    </xf>
    <xf numFmtId="0" fontId="20" fillId="0" borderId="5" xfId="0" applyFont="1" applyBorder="1" applyAlignment="1">
      <alignment vertical="top" wrapText="1"/>
    </xf>
    <xf numFmtId="0" fontId="4" fillId="0" borderId="0" xfId="0" applyFont="1" applyAlignment="1">
      <alignment horizontal="center" vertical="center" wrapText="1"/>
    </xf>
    <xf numFmtId="0" fontId="20" fillId="0" borderId="5" xfId="0" applyFont="1" applyBorder="1" applyAlignment="1">
      <alignment horizontal="left" vertical="top" wrapText="1"/>
    </xf>
    <xf numFmtId="0" fontId="20" fillId="0" borderId="5" xfId="0" applyFont="1" applyBorder="1" applyAlignment="1">
      <alignment horizontal="right" vertical="top" wrapText="1"/>
    </xf>
    <xf numFmtId="0" fontId="20" fillId="0" borderId="0" xfId="0" applyFont="1" applyAlignment="1">
      <alignment horizontal="left" vertical="top" wrapText="1"/>
    </xf>
    <xf numFmtId="0" fontId="34" fillId="0" borderId="0" xfId="0" applyFont="1" applyAlignment="1">
      <alignment horizontal="center"/>
    </xf>
    <xf numFmtId="0" fontId="67" fillId="0" borderId="0" xfId="0" applyFont="1" applyAlignment="1">
      <alignment horizontal="center"/>
    </xf>
    <xf numFmtId="0" fontId="67" fillId="0" borderId="6" xfId="0" applyFont="1" applyBorder="1" applyAlignment="1">
      <alignment horizontal="center" vertical="center"/>
    </xf>
    <xf numFmtId="0" fontId="67" fillId="0" borderId="8" xfId="0" applyFont="1" applyBorder="1" applyAlignment="1">
      <alignment horizontal="center" vertical="center"/>
    </xf>
    <xf numFmtId="4" fontId="67" fillId="0" borderId="6" xfId="0" applyNumberFormat="1" applyFont="1" applyBorder="1" applyAlignment="1">
      <alignment horizontal="center" vertical="center" wrapText="1"/>
    </xf>
    <xf numFmtId="4" fontId="67" fillId="0" borderId="8" xfId="0" applyNumberFormat="1" applyFont="1" applyBorder="1" applyAlignment="1">
      <alignment horizontal="center" vertical="center" wrapText="1"/>
    </xf>
    <xf numFmtId="0" fontId="20" fillId="0" borderId="5" xfId="49" applyBorder="1" applyAlignment="1">
      <alignment horizontal="right"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0" fillId="0" borderId="5" xfId="0" applyBorder="1" applyAlignment="1">
      <alignment horizontal="center" vertical="center"/>
    </xf>
    <xf numFmtId="0" fontId="3" fillId="0" borderId="5" xfId="0" applyFont="1" applyBorder="1" applyAlignment="1">
      <alignment horizontal="center" vertical="center"/>
    </xf>
    <xf numFmtId="0" fontId="0" fillId="0" borderId="5" xfId="0" applyBorder="1" applyAlignment="1">
      <alignment horizontal="center" vertical="center" wrapText="1"/>
    </xf>
    <xf numFmtId="0" fontId="3" fillId="27" borderId="5" xfId="49" applyFont="1" applyFill="1" applyBorder="1" applyAlignment="1">
      <alignment horizontal="center" vertical="center" wrapText="1"/>
    </xf>
    <xf numFmtId="0" fontId="20" fillId="0" borderId="6" xfId="0" applyFont="1"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xf>
    <xf numFmtId="0" fontId="20" fillId="0" borderId="6" xfId="0" applyFont="1" applyBorder="1" applyAlignment="1">
      <alignment horizontal="left" vertical="center" wrapText="1"/>
    </xf>
    <xf numFmtId="0" fontId="0" fillId="0" borderId="19" xfId="0" applyBorder="1" applyAlignment="1">
      <alignment horizontal="left" vertical="center" wrapText="1"/>
    </xf>
    <xf numFmtId="0" fontId="0" fillId="0" borderId="8" xfId="0" applyBorder="1" applyAlignment="1">
      <alignment horizontal="left"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20" fillId="0" borderId="18" xfId="0" applyFont="1" applyBorder="1" applyAlignment="1">
      <alignment horizontal="left" vertical="center" wrapText="1"/>
    </xf>
    <xf numFmtId="0" fontId="0" fillId="0" borderId="26" xfId="0" applyBorder="1" applyAlignment="1">
      <alignment horizontal="left" vertical="center" wrapText="1"/>
    </xf>
    <xf numFmtId="0" fontId="84" fillId="0" borderId="0" xfId="65" applyFont="1" applyAlignment="1">
      <alignment horizontal="justify" vertical="top"/>
    </xf>
    <xf numFmtId="0" fontId="20" fillId="0" borderId="5" xfId="51" applyFont="1" applyBorder="1" applyAlignment="1">
      <alignment horizontal="center" vertical="center"/>
    </xf>
    <xf numFmtId="0" fontId="20" fillId="0" borderId="5" xfId="68" applyBorder="1" applyAlignment="1">
      <alignment horizontal="center" vertical="center" wrapText="1"/>
    </xf>
    <xf numFmtId="0" fontId="3" fillId="0" borderId="5" xfId="51" applyFont="1" applyBorder="1" applyAlignment="1">
      <alignment horizontal="center" vertical="center" wrapText="1"/>
    </xf>
    <xf numFmtId="0" fontId="23" fillId="31" borderId="5" xfId="60" applyFont="1" applyFill="1" applyBorder="1" applyAlignment="1">
      <alignment horizontal="center" vertical="center" wrapText="1"/>
    </xf>
    <xf numFmtId="0" fontId="3" fillId="0" borderId="5" xfId="68" applyFont="1" applyBorder="1" applyAlignment="1">
      <alignment horizontal="center" vertical="center" wrapText="1"/>
    </xf>
    <xf numFmtId="0" fontId="20" fillId="0" borderId="16" xfId="51" applyFont="1" applyBorder="1" applyAlignment="1">
      <alignment horizontal="center" vertical="center" textRotation="90"/>
    </xf>
    <xf numFmtId="0" fontId="22" fillId="22" borderId="5" xfId="68" applyFont="1" applyFill="1" applyBorder="1" applyAlignment="1">
      <alignment horizontal="center" vertical="center" textRotation="90" wrapText="1"/>
    </xf>
    <xf numFmtId="0" fontId="3" fillId="0" borderId="6" xfId="0" applyFont="1" applyBorder="1" applyAlignment="1">
      <alignment horizontal="center" vertical="center" textRotation="90" wrapText="1"/>
    </xf>
    <xf numFmtId="0" fontId="3" fillId="0" borderId="8" xfId="0" applyFont="1" applyBorder="1" applyAlignment="1">
      <alignment horizontal="center" vertical="center" textRotation="90" wrapText="1"/>
    </xf>
    <xf numFmtId="0" fontId="20" fillId="39" borderId="11" xfId="51" applyFont="1" applyFill="1" applyBorder="1" applyAlignment="1">
      <alignment horizontal="center" vertical="center"/>
    </xf>
    <xf numFmtId="0" fontId="20" fillId="39" borderId="17" xfId="51" applyFont="1" applyFill="1" applyBorder="1" applyAlignment="1">
      <alignment horizontal="center" vertical="center"/>
    </xf>
    <xf numFmtId="0" fontId="20" fillId="39" borderId="12" xfId="51" applyFont="1" applyFill="1" applyBorder="1" applyAlignment="1">
      <alignment horizontal="center" vertical="center"/>
    </xf>
    <xf numFmtId="0" fontId="3" fillId="0" borderId="5" xfId="0" applyFont="1" applyBorder="1" applyAlignment="1">
      <alignment horizontal="center" vertical="center" textRotation="90" wrapText="1"/>
    </xf>
    <xf numFmtId="0" fontId="20" fillId="0" borderId="6" xfId="51" applyFont="1" applyBorder="1" applyAlignment="1">
      <alignment horizontal="left" vertical="center" wrapText="1"/>
    </xf>
    <xf numFmtId="0" fontId="20" fillId="0" borderId="19" xfId="51" applyFont="1" applyBorder="1" applyAlignment="1">
      <alignment horizontal="left" vertical="center" wrapText="1"/>
    </xf>
    <xf numFmtId="0" fontId="20" fillId="0" borderId="8" xfId="51" applyFont="1" applyBorder="1" applyAlignment="1">
      <alignment horizontal="left" vertical="center" wrapText="1"/>
    </xf>
    <xf numFmtId="0" fontId="20" fillId="32" borderId="11" xfId="51" applyFont="1" applyFill="1" applyBorder="1" applyAlignment="1">
      <alignment horizontal="center" vertical="center"/>
    </xf>
    <xf numFmtId="0" fontId="20" fillId="32" borderId="17" xfId="51" applyFont="1" applyFill="1" applyBorder="1" applyAlignment="1">
      <alignment horizontal="center" vertical="center"/>
    </xf>
    <xf numFmtId="0" fontId="20" fillId="32" borderId="12" xfId="51" applyFont="1" applyFill="1" applyBorder="1" applyAlignment="1">
      <alignment horizontal="center" vertical="center"/>
    </xf>
    <xf numFmtId="0" fontId="3" fillId="0" borderId="0" xfId="61" applyFont="1" applyAlignment="1">
      <alignment horizontal="left" vertical="center"/>
    </xf>
    <xf numFmtId="0" fontId="3" fillId="0" borderId="6" xfId="51" applyFont="1" applyBorder="1" applyAlignment="1">
      <alignment horizontal="center" vertical="center" wrapText="1"/>
    </xf>
    <xf numFmtId="0" fontId="3" fillId="0" borderId="8" xfId="51" applyFont="1" applyBorder="1" applyAlignment="1">
      <alignment horizontal="center" vertical="center" wrapText="1"/>
    </xf>
    <xf numFmtId="0" fontId="3" fillId="22" borderId="5" xfId="60" applyFont="1" applyFill="1" applyBorder="1" applyAlignment="1">
      <alignment horizontal="center" vertical="center" wrapText="1"/>
    </xf>
    <xf numFmtId="0" fontId="20" fillId="0" borderId="5" xfId="0" applyFont="1" applyBorder="1" applyAlignment="1">
      <alignment horizontal="center" vertical="center" wrapText="1"/>
    </xf>
    <xf numFmtId="0" fontId="22" fillId="22" borderId="5" xfId="0" applyFont="1" applyFill="1" applyBorder="1" applyAlignment="1">
      <alignment horizontal="center" vertical="center" textRotation="90" wrapText="1"/>
    </xf>
    <xf numFmtId="0" fontId="3" fillId="26" borderId="12" xfId="60" applyFont="1" applyFill="1" applyBorder="1" applyAlignment="1">
      <alignment horizontal="center" vertical="center" wrapText="1"/>
    </xf>
    <xf numFmtId="0" fontId="3" fillId="26" borderId="5" xfId="60" applyFont="1" applyFill="1" applyBorder="1" applyAlignment="1">
      <alignment horizontal="center" vertical="center" wrapText="1"/>
    </xf>
    <xf numFmtId="4" fontId="3" fillId="0" borderId="6" xfId="58" applyNumberFormat="1" applyFont="1" applyBorder="1" applyAlignment="1">
      <alignment horizontal="center" vertical="center" wrapText="1"/>
    </xf>
    <xf numFmtId="4" fontId="3" fillId="0" borderId="8" xfId="58" applyNumberFormat="1" applyFont="1" applyBorder="1" applyAlignment="1">
      <alignment horizontal="center" vertical="center" wrapText="1"/>
    </xf>
    <xf numFmtId="4" fontId="3" fillId="26" borderId="17" xfId="51" applyNumberFormat="1" applyFont="1" applyFill="1" applyBorder="1" applyAlignment="1">
      <alignment horizontal="center" vertical="center"/>
    </xf>
    <xf numFmtId="4" fontId="3" fillId="26" borderId="12" xfId="51" applyNumberFormat="1" applyFont="1" applyFill="1" applyBorder="1" applyAlignment="1">
      <alignment horizontal="center" vertical="center"/>
    </xf>
    <xf numFmtId="4" fontId="3" fillId="26" borderId="11" xfId="51" applyNumberFormat="1" applyFont="1" applyFill="1" applyBorder="1" applyAlignment="1">
      <alignment horizontal="center" vertical="center"/>
    </xf>
    <xf numFmtId="0" fontId="22" fillId="31" borderId="5" xfId="0" applyFont="1" applyFill="1" applyBorder="1" applyAlignment="1">
      <alignment horizontal="center" vertical="center" textRotation="90" wrapText="1"/>
    </xf>
    <xf numFmtId="0" fontId="3" fillId="0" borderId="6" xfId="58" applyFont="1" applyBorder="1" applyAlignment="1">
      <alignment horizontal="center" vertical="center" wrapText="1"/>
    </xf>
    <xf numFmtId="0" fontId="3" fillId="0" borderId="8" xfId="58" applyFont="1" applyBorder="1" applyAlignment="1">
      <alignment horizontal="center" vertical="center" wrapText="1"/>
    </xf>
    <xf numFmtId="0" fontId="89" fillId="0" borderId="5" xfId="70" applyFont="1" applyBorder="1" applyAlignment="1">
      <alignment horizontal="center" vertical="center" wrapText="1"/>
    </xf>
    <xf numFmtId="0" fontId="100" fillId="0" borderId="5" xfId="70" applyFont="1" applyBorder="1" applyAlignment="1">
      <alignment horizontal="center"/>
    </xf>
    <xf numFmtId="0" fontId="89" fillId="0" borderId="5" xfId="70" applyFont="1" applyBorder="1" applyAlignment="1">
      <alignment horizontal="center" vertical="center"/>
    </xf>
    <xf numFmtId="0" fontId="89" fillId="36" borderId="5" xfId="70" applyFont="1" applyFill="1" applyBorder="1" applyAlignment="1">
      <alignment horizontal="left" vertical="center" wrapText="1"/>
    </xf>
    <xf numFmtId="0" fontId="89" fillId="0" borderId="5" xfId="70" applyFont="1" applyBorder="1" applyAlignment="1">
      <alignment horizontal="left" vertical="center" wrapText="1"/>
    </xf>
    <xf numFmtId="0" fontId="23" fillId="0" borderId="5" xfId="70" applyFont="1" applyBorder="1" applyAlignment="1">
      <alignment horizontal="center" vertical="center" wrapText="1"/>
    </xf>
    <xf numFmtId="0" fontId="23" fillId="0" borderId="5" xfId="70" applyFont="1" applyBorder="1" applyAlignment="1">
      <alignment horizontal="center" vertical="center"/>
    </xf>
    <xf numFmtId="1" fontId="61" fillId="38" borderId="6" xfId="70" applyNumberFormat="1" applyFont="1" applyFill="1" applyBorder="1" applyAlignment="1">
      <alignment horizontal="center" vertical="center"/>
    </xf>
    <xf numFmtId="1" fontId="61" fillId="38" borderId="19" xfId="70" applyNumberFormat="1" applyFont="1" applyFill="1" applyBorder="1" applyAlignment="1">
      <alignment horizontal="center" vertical="center"/>
    </xf>
    <xf numFmtId="1" fontId="61" fillId="38" borderId="8" xfId="70" applyNumberFormat="1" applyFont="1" applyFill="1" applyBorder="1" applyAlignment="1">
      <alignment horizontal="center" vertical="center"/>
    </xf>
    <xf numFmtId="1" fontId="60" fillId="38" borderId="6" xfId="70" applyNumberFormat="1" applyFont="1" applyFill="1" applyBorder="1" applyAlignment="1">
      <alignment horizontal="center" vertical="center"/>
    </xf>
    <xf numFmtId="1" fontId="60" fillId="38" borderId="19" xfId="70" applyNumberFormat="1" applyFont="1" applyFill="1" applyBorder="1" applyAlignment="1">
      <alignment horizontal="center" vertical="center"/>
    </xf>
    <xf numFmtId="1" fontId="60" fillId="38" borderId="8" xfId="70" applyNumberFormat="1" applyFont="1" applyFill="1" applyBorder="1" applyAlignment="1">
      <alignment horizontal="center" vertical="center"/>
    </xf>
    <xf numFmtId="0" fontId="60" fillId="38" borderId="6" xfId="70" applyFont="1" applyFill="1" applyBorder="1" applyAlignment="1">
      <alignment horizontal="center" vertical="center" wrapText="1"/>
    </xf>
    <xf numFmtId="0" fontId="60" fillId="38" borderId="8" xfId="70" applyFont="1" applyFill="1" applyBorder="1" applyAlignment="1">
      <alignment horizontal="center" vertical="center" wrapText="1"/>
    </xf>
    <xf numFmtId="1" fontId="61" fillId="37" borderId="6" xfId="70" applyNumberFormat="1" applyFont="1" applyFill="1" applyBorder="1" applyAlignment="1">
      <alignment horizontal="center" vertical="center"/>
    </xf>
    <xf numFmtId="1" fontId="61" fillId="37" borderId="19" xfId="70" applyNumberFormat="1" applyFont="1" applyFill="1" applyBorder="1" applyAlignment="1">
      <alignment horizontal="center" vertical="center"/>
    </xf>
    <xf numFmtId="1" fontId="61" fillId="37" borderId="8" xfId="70" applyNumberFormat="1" applyFont="1" applyFill="1" applyBorder="1" applyAlignment="1">
      <alignment horizontal="center" vertical="center"/>
    </xf>
    <xf numFmtId="2" fontId="61" fillId="37" borderId="6" xfId="70" applyNumberFormat="1" applyFont="1" applyFill="1" applyBorder="1" applyAlignment="1">
      <alignment horizontal="center" vertical="center"/>
    </xf>
    <xf numFmtId="2" fontId="61" fillId="37" borderId="19" xfId="70" applyNumberFormat="1" applyFont="1" applyFill="1" applyBorder="1" applyAlignment="1">
      <alignment horizontal="center" vertical="center"/>
    </xf>
    <xf numFmtId="2" fontId="61" fillId="37" borderId="8" xfId="70" applyNumberFormat="1" applyFont="1" applyFill="1" applyBorder="1" applyAlignment="1">
      <alignment horizontal="center" vertical="center"/>
    </xf>
    <xf numFmtId="0" fontId="61" fillId="37" borderId="6" xfId="70" applyFont="1" applyFill="1" applyBorder="1" applyAlignment="1">
      <alignment horizontal="center" vertical="center"/>
    </xf>
    <xf numFmtId="0" fontId="61" fillId="37" borderId="19" xfId="70" applyFont="1" applyFill="1" applyBorder="1" applyAlignment="1">
      <alignment horizontal="center" vertical="center"/>
    </xf>
    <xf numFmtId="0" fontId="61" fillId="37" borderId="8" xfId="70" applyFont="1" applyFill="1" applyBorder="1" applyAlignment="1">
      <alignment horizontal="center" vertical="center"/>
    </xf>
    <xf numFmtId="0" fontId="23" fillId="38" borderId="6" xfId="70" applyFont="1" applyFill="1" applyBorder="1" applyAlignment="1">
      <alignment horizontal="center" vertical="center" wrapText="1"/>
    </xf>
    <xf numFmtId="0" fontId="23" fillId="38" borderId="8" xfId="70" applyFont="1" applyFill="1" applyBorder="1" applyAlignment="1">
      <alignment horizontal="center" vertical="center" wrapText="1"/>
    </xf>
    <xf numFmtId="2" fontId="61" fillId="0" borderId="6" xfId="70" applyNumberFormat="1" applyFont="1" applyBorder="1" applyAlignment="1">
      <alignment horizontal="center" vertical="center"/>
    </xf>
    <xf numFmtId="2" fontId="61" fillId="0" borderId="19" xfId="70" applyNumberFormat="1" applyFont="1" applyBorder="1" applyAlignment="1">
      <alignment horizontal="center" vertical="center"/>
    </xf>
    <xf numFmtId="2" fontId="61" fillId="0" borderId="8" xfId="70" applyNumberFormat="1" applyFont="1" applyBorder="1" applyAlignment="1">
      <alignment horizontal="center" vertical="center"/>
    </xf>
    <xf numFmtId="1" fontId="61" fillId="0" borderId="6" xfId="70" applyNumberFormat="1" applyFont="1" applyBorder="1" applyAlignment="1">
      <alignment horizontal="center" vertical="center"/>
    </xf>
    <xf numFmtId="1" fontId="61" fillId="0" borderId="19" xfId="70" applyNumberFormat="1" applyFont="1" applyBorder="1" applyAlignment="1">
      <alignment horizontal="center" vertical="center"/>
    </xf>
    <xf numFmtId="1" fontId="61" fillId="0" borderId="8" xfId="70" applyNumberFormat="1" applyFont="1" applyBorder="1" applyAlignment="1">
      <alignment horizontal="center" vertical="center"/>
    </xf>
    <xf numFmtId="0" fontId="61" fillId="0" borderId="6" xfId="70" applyFont="1" applyBorder="1" applyAlignment="1">
      <alignment horizontal="center" vertical="center"/>
    </xf>
    <xf numFmtId="0" fontId="61" fillId="0" borderId="19" xfId="70" applyFont="1" applyBorder="1" applyAlignment="1">
      <alignment horizontal="center" vertical="center"/>
    </xf>
    <xf numFmtId="0" fontId="61" fillId="0" borderId="8" xfId="70" applyFont="1" applyBorder="1" applyAlignment="1">
      <alignment horizontal="center" vertical="center"/>
    </xf>
    <xf numFmtId="0" fontId="60" fillId="38" borderId="18" xfId="70" applyFont="1" applyFill="1" applyBorder="1" applyAlignment="1">
      <alignment horizontal="center" vertical="center"/>
    </xf>
    <xf numFmtId="0" fontId="60" fillId="38" borderId="27" xfId="70" applyFont="1" applyFill="1" applyBorder="1" applyAlignment="1">
      <alignment horizontal="center" vertical="center"/>
    </xf>
    <xf numFmtId="0" fontId="60" fillId="38" borderId="26" xfId="70" applyFont="1" applyFill="1" applyBorder="1" applyAlignment="1">
      <alignment horizontal="center" vertical="center"/>
    </xf>
    <xf numFmtId="0" fontId="60" fillId="38" borderId="29" xfId="70" applyFont="1" applyFill="1" applyBorder="1" applyAlignment="1">
      <alignment horizontal="center" vertical="center"/>
    </xf>
    <xf numFmtId="0" fontId="61" fillId="0" borderId="18" xfId="70" applyFont="1" applyBorder="1" applyAlignment="1">
      <alignment horizontal="center" vertical="center" wrapText="1"/>
    </xf>
    <xf numFmtId="0" fontId="61" fillId="0" borderId="27" xfId="70" applyFont="1" applyBorder="1" applyAlignment="1">
      <alignment horizontal="center" vertical="center" wrapText="1"/>
    </xf>
    <xf numFmtId="0" fontId="61" fillId="0" borderId="26" xfId="70" applyFont="1" applyBorder="1" applyAlignment="1">
      <alignment horizontal="center" vertical="center" wrapText="1"/>
    </xf>
    <xf numFmtId="0" fontId="61" fillId="0" borderId="29" xfId="70" applyFont="1" applyBorder="1" applyAlignment="1">
      <alignment horizontal="center" vertical="center" wrapText="1"/>
    </xf>
    <xf numFmtId="0" fontId="61" fillId="0" borderId="9" xfId="70" applyFont="1" applyBorder="1" applyAlignment="1">
      <alignment horizontal="center" vertical="center" wrapText="1"/>
    </xf>
    <xf numFmtId="0" fontId="61" fillId="0" borderId="7" xfId="70" applyFont="1" applyBorder="1" applyAlignment="1">
      <alignment horizontal="center" vertical="center" wrapText="1"/>
    </xf>
    <xf numFmtId="0" fontId="61" fillId="0" borderId="16" xfId="70" applyFont="1" applyBorder="1" applyAlignment="1">
      <alignment horizontal="center" vertical="center" wrapText="1"/>
    </xf>
    <xf numFmtId="0" fontId="61" fillId="0" borderId="0" xfId="70" applyFont="1" applyAlignment="1">
      <alignment horizontal="center" vertical="center" wrapText="1"/>
    </xf>
    <xf numFmtId="0" fontId="61" fillId="0" borderId="28" xfId="70" applyFont="1" applyBorder="1" applyAlignment="1">
      <alignment horizontal="center" vertical="center" wrapText="1"/>
    </xf>
    <xf numFmtId="0" fontId="7" fillId="0" borderId="11" xfId="70" applyFont="1" applyBorder="1" applyAlignment="1">
      <alignment horizontal="center" vertical="center" wrapText="1"/>
    </xf>
    <xf numFmtId="0" fontId="7" fillId="0" borderId="17" xfId="70" applyFont="1" applyBorder="1" applyAlignment="1">
      <alignment horizontal="center" vertical="center" wrapText="1"/>
    </xf>
    <xf numFmtId="0" fontId="7" fillId="0" borderId="12" xfId="70" applyFont="1" applyBorder="1" applyAlignment="1">
      <alignment horizontal="center" vertical="center" wrapText="1"/>
    </xf>
    <xf numFmtId="0" fontId="23" fillId="26" borderId="6" xfId="70" applyFont="1" applyFill="1" applyBorder="1" applyAlignment="1">
      <alignment horizontal="center" vertical="center" wrapText="1"/>
    </xf>
    <xf numFmtId="0" fontId="23" fillId="26" borderId="19" xfId="70" applyFont="1" applyFill="1" applyBorder="1" applyAlignment="1">
      <alignment horizontal="center" vertical="center" wrapText="1"/>
    </xf>
    <xf numFmtId="0" fontId="23" fillId="26" borderId="8" xfId="70" applyFont="1" applyFill="1" applyBorder="1" applyAlignment="1">
      <alignment horizontal="center" vertical="center" wrapText="1"/>
    </xf>
    <xf numFmtId="0" fontId="23" fillId="38" borderId="18" xfId="70" applyFont="1" applyFill="1" applyBorder="1" applyAlignment="1">
      <alignment horizontal="center" vertical="center"/>
    </xf>
    <xf numFmtId="0" fontId="23" fillId="38" borderId="9" xfId="70" applyFont="1" applyFill="1" applyBorder="1" applyAlignment="1">
      <alignment horizontal="center" vertical="center"/>
    </xf>
    <xf numFmtId="0" fontId="23" fillId="38" borderId="27" xfId="70" applyFont="1" applyFill="1" applyBorder="1" applyAlignment="1">
      <alignment horizontal="center" vertical="center"/>
    </xf>
    <xf numFmtId="0" fontId="23" fillId="38" borderId="26" xfId="70" applyFont="1" applyFill="1" applyBorder="1" applyAlignment="1">
      <alignment horizontal="center" vertical="center"/>
    </xf>
    <xf numFmtId="0" fontId="23" fillId="38" borderId="7" xfId="70" applyFont="1" applyFill="1" applyBorder="1" applyAlignment="1">
      <alignment horizontal="center" vertical="center"/>
    </xf>
    <xf numFmtId="0" fontId="23" fillId="38" borderId="29" xfId="70" applyFont="1" applyFill="1" applyBorder="1" applyAlignment="1">
      <alignment horizontal="center" vertical="center"/>
    </xf>
    <xf numFmtId="0" fontId="60" fillId="38" borderId="6" xfId="70" applyFont="1" applyFill="1" applyBorder="1" applyAlignment="1">
      <alignment horizontal="center" wrapText="1"/>
    </xf>
    <xf numFmtId="0" fontId="60" fillId="38" borderId="8" xfId="70" applyFont="1" applyFill="1" applyBorder="1" applyAlignment="1">
      <alignment horizontal="center" wrapText="1"/>
    </xf>
    <xf numFmtId="0" fontId="23" fillId="0" borderId="6" xfId="70" applyFont="1" applyBorder="1" applyAlignment="1">
      <alignment horizontal="center" vertical="center" wrapText="1"/>
    </xf>
    <xf numFmtId="0" fontId="23" fillId="0" borderId="19" xfId="70" applyFont="1" applyBorder="1" applyAlignment="1">
      <alignment horizontal="center" vertical="center" wrapText="1"/>
    </xf>
    <xf numFmtId="0" fontId="23" fillId="0" borderId="8" xfId="70" applyFont="1" applyBorder="1" applyAlignment="1">
      <alignment horizontal="center" vertical="center" wrapText="1"/>
    </xf>
    <xf numFmtId="0" fontId="23" fillId="0" borderId="18" xfId="70" applyFont="1" applyBorder="1" applyAlignment="1">
      <alignment horizontal="center" vertical="center" wrapText="1"/>
    </xf>
    <xf numFmtId="0" fontId="23" fillId="0" borderId="9" xfId="70" applyFont="1" applyBorder="1" applyAlignment="1">
      <alignment horizontal="center" vertical="center" wrapText="1"/>
    </xf>
    <xf numFmtId="0" fontId="23" fillId="0" borderId="27" xfId="70" applyFont="1" applyBorder="1" applyAlignment="1">
      <alignment horizontal="center" vertical="center" wrapText="1"/>
    </xf>
    <xf numFmtId="0" fontId="23" fillId="0" borderId="16" xfId="70" applyFont="1" applyBorder="1" applyAlignment="1">
      <alignment horizontal="center" vertical="center" wrapText="1"/>
    </xf>
    <xf numFmtId="0" fontId="23" fillId="0" borderId="0" xfId="70" applyFont="1" applyAlignment="1">
      <alignment horizontal="center" vertical="center" wrapText="1"/>
    </xf>
    <xf numFmtId="0" fontId="23" fillId="0" borderId="28" xfId="70" applyFont="1" applyBorder="1" applyAlignment="1">
      <alignment horizontal="center" vertical="center" wrapText="1"/>
    </xf>
    <xf numFmtId="0" fontId="23" fillId="0" borderId="26" xfId="70" applyFont="1" applyBorder="1" applyAlignment="1">
      <alignment horizontal="center" vertical="center" wrapText="1"/>
    </xf>
    <xf numFmtId="0" fontId="23" fillId="0" borderId="7" xfId="70" applyFont="1" applyBorder="1" applyAlignment="1">
      <alignment horizontal="center" vertical="center" wrapText="1"/>
    </xf>
    <xf numFmtId="0" fontId="23" fillId="0" borderId="29" xfId="70" applyFont="1" applyBorder="1" applyAlignment="1">
      <alignment horizontal="center" vertical="center" wrapText="1"/>
    </xf>
    <xf numFmtId="0" fontId="58" fillId="0" borderId="11" xfId="70" applyFont="1" applyBorder="1" applyAlignment="1">
      <alignment horizontal="center"/>
    </xf>
    <xf numFmtId="0" fontId="58" fillId="0" borderId="17" xfId="70" applyFont="1" applyBorder="1" applyAlignment="1">
      <alignment horizontal="center"/>
    </xf>
    <xf numFmtId="0" fontId="58" fillId="0" borderId="12" xfId="70" applyFont="1" applyBorder="1" applyAlignment="1">
      <alignment horizontal="center"/>
    </xf>
    <xf numFmtId="2" fontId="25" fillId="0" borderId="18" xfId="70" applyNumberFormat="1" applyFont="1" applyBorder="1" applyAlignment="1">
      <alignment horizontal="center" vertical="center" wrapText="1"/>
    </xf>
    <xf numFmtId="2" fontId="25" fillId="0" borderId="27" xfId="70" applyNumberFormat="1" applyFont="1" applyBorder="1" applyAlignment="1">
      <alignment horizontal="center" vertical="center" wrapText="1"/>
    </xf>
    <xf numFmtId="2" fontId="25" fillId="0" borderId="16" xfId="70" applyNumberFormat="1" applyFont="1" applyBorder="1" applyAlignment="1">
      <alignment horizontal="center" vertical="center" wrapText="1"/>
    </xf>
    <xf numFmtId="2" fontId="25" fillId="0" borderId="28" xfId="70" applyNumberFormat="1" applyFont="1" applyBorder="1" applyAlignment="1">
      <alignment horizontal="center" vertical="center" wrapText="1"/>
    </xf>
    <xf numFmtId="2" fontId="25" fillId="0" borderId="26" xfId="70" applyNumberFormat="1" applyFont="1" applyBorder="1" applyAlignment="1">
      <alignment horizontal="center" vertical="center" wrapText="1"/>
    </xf>
    <xf numFmtId="2" fontId="25" fillId="0" borderId="29" xfId="70" applyNumberFormat="1" applyFont="1" applyBorder="1" applyAlignment="1">
      <alignment horizontal="center" vertical="center" wrapText="1"/>
    </xf>
    <xf numFmtId="0" fontId="59" fillId="0" borderId="6" xfId="70" applyFont="1" applyBorder="1" applyAlignment="1">
      <alignment horizontal="center" vertical="center" wrapText="1"/>
    </xf>
    <xf numFmtId="0" fontId="59" fillId="0" borderId="19" xfId="70" applyFont="1" applyBorder="1" applyAlignment="1">
      <alignment horizontal="center" vertical="center" wrapText="1"/>
    </xf>
    <xf numFmtId="0" fontId="59" fillId="0" borderId="8" xfId="70" applyFont="1" applyBorder="1" applyAlignment="1">
      <alignment horizontal="center" vertical="center" wrapText="1"/>
    </xf>
    <xf numFmtId="0" fontId="96" fillId="0" borderId="0" xfId="70" applyFont="1" applyAlignment="1">
      <alignment horizontal="left" vertical="center" wrapText="1"/>
    </xf>
    <xf numFmtId="0" fontId="3" fillId="22" borderId="12" xfId="60" applyFont="1" applyFill="1" applyBorder="1" applyAlignment="1">
      <alignment horizontal="center" vertical="center" wrapText="1"/>
    </xf>
    <xf numFmtId="0" fontId="90" fillId="0" borderId="11" xfId="71" applyFont="1" applyBorder="1" applyAlignment="1">
      <alignment horizontal="center" wrapText="1"/>
    </xf>
    <xf numFmtId="0" fontId="90" fillId="0" borderId="12" xfId="71" applyFont="1" applyBorder="1" applyAlignment="1">
      <alignment horizontal="center" wrapText="1"/>
    </xf>
    <xf numFmtId="0" fontId="90" fillId="0" borderId="5" xfId="71" applyFont="1" applyBorder="1" applyAlignment="1">
      <alignment horizontal="center" vertical="center" wrapText="1"/>
    </xf>
    <xf numFmtId="0" fontId="7" fillId="0" borderId="5" xfId="71" applyFont="1" applyBorder="1" applyAlignment="1">
      <alignment horizontal="center" vertical="center" wrapText="1"/>
    </xf>
    <xf numFmtId="0" fontId="90" fillId="0" borderId="6" xfId="71" applyFont="1" applyBorder="1" applyAlignment="1">
      <alignment horizontal="center"/>
    </xf>
    <xf numFmtId="0" fontId="90" fillId="0" borderId="8" xfId="71" applyFont="1" applyBorder="1" applyAlignment="1">
      <alignment horizontal="center"/>
    </xf>
  </cellXfs>
  <cellStyles count="93">
    <cellStyle name="1. izcēlums" xfId="1" xr:uid="{FDC2A0CD-9268-4E00-A4A2-840E47FE921D}"/>
    <cellStyle name="2. izcēlums" xfId="2" xr:uid="{A4B7430F-1D4E-4DB5-ADB4-1356DA489A63}"/>
    <cellStyle name="20% no 1. izcēluma" xfId="3" xr:uid="{7AC0CA0D-9AA5-45F6-8E45-06631403C99F}"/>
    <cellStyle name="20% no 2. izcēluma" xfId="4" xr:uid="{354C7B1F-F232-47EF-9C5E-2F9AF040E834}"/>
    <cellStyle name="20% no 3. izcēluma" xfId="5" xr:uid="{FC37DF72-7CB9-489D-829E-13DDF4314809}"/>
    <cellStyle name="20% no 4. izcēluma" xfId="6" xr:uid="{93325A06-C37E-4AC8-B764-5A33F0E996AE}"/>
    <cellStyle name="20% no 5. izcēluma" xfId="7" xr:uid="{2404F3F2-6136-47D1-B878-4CB300262975}"/>
    <cellStyle name="20% no 6. izcēluma" xfId="8" xr:uid="{83CDF828-531F-4C7E-B68E-95275CD35D25}"/>
    <cellStyle name="3. izcēlums " xfId="9" xr:uid="{6C67470C-B83C-4738-A451-3148D6808C75}"/>
    <cellStyle name="4. izcēlums" xfId="10" xr:uid="{6788DBB6-D6B8-4593-9657-6A3530B5D7C4}"/>
    <cellStyle name="40% no 1. izcēluma" xfId="11" xr:uid="{2F4D85A7-7C7C-45F2-9F83-832EF51E9461}"/>
    <cellStyle name="40% no 2. izcēluma" xfId="12" xr:uid="{380EF93E-914E-42CE-A35E-E073207BC2AB}"/>
    <cellStyle name="40% no 3. izcēluma" xfId="13" xr:uid="{C19717FE-C706-438A-B039-16065E8BAE2D}"/>
    <cellStyle name="40% no 4. izcēluma" xfId="14" xr:uid="{65D85B8C-94F6-49D3-867A-2BD4D5221F1D}"/>
    <cellStyle name="40% no 5. izcēluma" xfId="15" xr:uid="{779B8284-AC13-4E44-9A7A-C85FD21C4F6A}"/>
    <cellStyle name="40% no 6. izcēluma" xfId="16" xr:uid="{B7834888-7F51-41F9-9D6B-144A69E426F2}"/>
    <cellStyle name="5. izcēlums" xfId="17" xr:uid="{1E88E84C-6109-4EAA-9F8E-A7B58519BE0C}"/>
    <cellStyle name="6. izcēlums" xfId="18" xr:uid="{E542FD09-D05F-4404-95E6-96DAD6F91E86}"/>
    <cellStyle name="60% no 1. izcēluma" xfId="19" xr:uid="{FAB965F1-4880-49DA-8A65-FAE991483F20}"/>
    <cellStyle name="60% no 2. izcēluma" xfId="20" xr:uid="{DD892F88-B421-4ED0-97E0-A202FB7D1ED7}"/>
    <cellStyle name="60% no 3. izcēluma" xfId="21" xr:uid="{763D717C-AE0E-477C-B415-428F570EA149}"/>
    <cellStyle name="60% no 4. izcēluma" xfId="22" xr:uid="{E10E7974-ECB4-4B0A-8153-A22512643A77}"/>
    <cellStyle name="60% no 5. izcēluma" xfId="23" xr:uid="{529C3C33-18D8-44E2-8A55-5399B3B319A3}"/>
    <cellStyle name="60% no 6. izcēluma" xfId="24" xr:uid="{5D6C5BAB-1C36-4862-82D5-C37E39415AD7}"/>
    <cellStyle name="Aprēķināšana" xfId="25" xr:uid="{2A82729E-CE03-4DBF-87A4-33D240953501}"/>
    <cellStyle name="Brīdinājuma teksts" xfId="26" xr:uid="{2142944C-B6A5-4BC3-B605-5AE36EC7AA8E}"/>
    <cellStyle name="Calculation" xfId="27" xr:uid="{3D48A0EB-719D-46E9-9A3F-8CAFB15C7E57}"/>
    <cellStyle name="Calculation 2" xfId="28" xr:uid="{DADEE6DF-EF47-4F87-A73D-F6ECD770623E}"/>
    <cellStyle name="Comma 2" xfId="29" xr:uid="{7E8CFC70-9923-4817-A6B8-3D0D40431A9A}"/>
    <cellStyle name="Comma 2 2" xfId="30" xr:uid="{178A62F9-D4CA-47DB-841B-3D89C9622987}"/>
    <cellStyle name="Ievade" xfId="31" xr:uid="{F2383EA5-BD5E-4E8F-A093-79925C3E05A4}"/>
    <cellStyle name="Input" xfId="32" xr:uid="{FB085050-2E32-472C-9E98-C32D6298E548}"/>
    <cellStyle name="Input 2" xfId="33" xr:uid="{537BB042-8476-4B97-9662-38925B10C3A9}"/>
    <cellStyle name="Izvade" xfId="34" xr:uid="{82D64D12-9C1B-4753-AEA3-FAC5176D7775}"/>
    <cellStyle name="Komats" xfId="35" builtinId="3"/>
    <cellStyle name="Komats 2" xfId="36" xr:uid="{D7686032-96EE-41CB-95BD-D1BF35333CAE}"/>
    <cellStyle name="Komats 2 2" xfId="37" xr:uid="{AB8FFBD1-4DB7-42E4-96DC-515B82A8049E}"/>
    <cellStyle name="Komats 3" xfId="38" xr:uid="{FADBEB73-5733-45DA-9C9B-9354D803A12D}"/>
    <cellStyle name="Komats 3 2" xfId="39" xr:uid="{E3CE3D55-B790-4D63-927A-6644E81B8563}"/>
    <cellStyle name="Komats 4" xfId="40" xr:uid="{5970A264-75C4-466E-891F-AC035DAFD851}"/>
    <cellStyle name="Komats 5" xfId="41" xr:uid="{0E3AFC45-C710-4CD1-9145-88C1CAF4EB0E}"/>
    <cellStyle name="Kopsumma" xfId="42" xr:uid="{BF63A59E-4559-42E7-B72E-6F1BD507A0F4}"/>
    <cellStyle name="Neitrāls" xfId="43" xr:uid="{3C21B34A-59E7-48F9-A452-744F9E6909BB}"/>
    <cellStyle name="Neutral" xfId="44" xr:uid="{AD4C81D5-0163-41B5-8205-99882AF49D10}"/>
    <cellStyle name="Neutral 2" xfId="45" xr:uid="{3757D9AA-7A32-429D-90D7-3BD6C2F9DE60}"/>
    <cellStyle name="Normal 2" xfId="46" xr:uid="{8DBF4217-04C1-4622-8448-B9F1AA30777C}"/>
    <cellStyle name="Normal 2 2" xfId="47" xr:uid="{55B93B23-2A94-4926-AF24-97A7E4EAD273}"/>
    <cellStyle name="Normal 3" xfId="48" xr:uid="{3AF3E165-FDA9-4105-AE3C-308FA1B14CC1}"/>
    <cellStyle name="Normal 4" xfId="49" xr:uid="{23F4D4F1-1C9D-4E05-A296-63040F0A991F}"/>
    <cellStyle name="Normal_degviela fakts" xfId="50" xr:uid="{A739F4E6-63D1-4FF0-A267-131F1F2A6778}"/>
    <cellStyle name="Normal_IeteicamForma2_pamatojums" xfId="51" xr:uid="{837F4E15-A191-4A0E-8EC7-1489E7506F11}"/>
    <cellStyle name="Normal_Prese_2011" xfId="52" xr:uid="{83C85F5F-A073-43D0-82D0-242C57884AF1}"/>
    <cellStyle name="Normal_Tarifa forma" xfId="53" xr:uid="{92501188-41D6-4444-8D64-C530CEA61AEB}"/>
    <cellStyle name="Nosaukums" xfId="54" xr:uid="{EF4AE6BA-44F7-4C3C-8C3C-34683B91FBF2}"/>
    <cellStyle name="Output" xfId="55" xr:uid="{C80A2CA7-F010-4F51-960E-476F4CD3510F}"/>
    <cellStyle name="Output 2" xfId="56" xr:uid="{672A2033-CEE0-4A4C-B99D-DF1DA289B463}"/>
    <cellStyle name="Parastais 2 2" xfId="57" xr:uid="{EE9CF98A-15BC-4358-9647-1FC4A505FEF7}"/>
    <cellStyle name="Parastais 2 2 2 2" xfId="58" xr:uid="{CE97A933-BF0B-4674-89EB-A436342866E8}"/>
    <cellStyle name="Parastais 2 2_2014 izmaksu skaidrojums" xfId="59" xr:uid="{0D603BBE-047F-4B09-8D1E-FB11420C1ED0}"/>
    <cellStyle name="Parastais 2 3" xfId="60" xr:uid="{0C13FCBD-435B-42D8-9438-BC50BCA891EC}"/>
    <cellStyle name="Parastais_udens bez paroles" xfId="61" xr:uid="{581D314B-05A1-419A-BFC2-DC73809C9B68}"/>
    <cellStyle name="Parasts" xfId="0" builtinId="0"/>
    <cellStyle name="Parasts 16" xfId="62" xr:uid="{3B8CA53B-D85A-44A9-A02E-2B7845580612}"/>
    <cellStyle name="Parasts 2" xfId="63" xr:uid="{68720A59-E4B5-4159-9FCD-558F398007BA}"/>
    <cellStyle name="Parasts 2 2" xfId="64" xr:uid="{850F1168-0AAF-4B13-997E-FA61A285CF5D}"/>
    <cellStyle name="Parasts 2 2 2" xfId="92" xr:uid="{2FC9F93B-4688-47B1-A02F-8AC7C414ADCE}"/>
    <cellStyle name="Parasts 2 3" xfId="65" xr:uid="{590B3C91-B06F-45A2-A8AB-C993D368DFF3}"/>
    <cellStyle name="Parasts 3" xfId="66" xr:uid="{9EF5384B-B295-4D9A-AB8A-208B1973053E}"/>
    <cellStyle name="Parasts 4" xfId="67" xr:uid="{C1F98CE2-ECFC-4A72-A184-5886C40B6946}"/>
    <cellStyle name="Parasts 5" xfId="68" xr:uid="{EEC8C00F-AE55-450D-80C6-49686E9D6F70}"/>
    <cellStyle name="Parasts 6" xfId="69" xr:uid="{D2B37F08-9D6A-459D-9DEF-37B96E1096E6}"/>
    <cellStyle name="Parasts 7" xfId="70" xr:uid="{B94310F1-8BA0-446D-AAFD-7F4A0160DD7D}"/>
    <cellStyle name="Parasts 8" xfId="71" xr:uid="{33A4D7A6-FD15-4399-A3EA-B65256073C9A}"/>
    <cellStyle name="Percent 2" xfId="72" xr:uid="{3669A563-6146-44E7-B3A1-7FFFEFB6816E}"/>
    <cellStyle name="Percent 3" xfId="73" xr:uid="{98E68417-D442-4CF7-87FC-6F9AB5DF58A9}"/>
    <cellStyle name="Percent 3 2" xfId="74" xr:uid="{546B03E4-6E20-4B35-9F55-FF0F199F48EF}"/>
    <cellStyle name="Procenti" xfId="75" builtinId="5"/>
    <cellStyle name="Procenti 2" xfId="76" xr:uid="{61EEB04E-92E7-452C-8886-839DCBEF4317}"/>
    <cellStyle name="Procenti 2 2 2" xfId="77" xr:uid="{420992AE-5D39-415F-A2CA-4B2BF8FDB0D9}"/>
    <cellStyle name="Procenti 2 3" xfId="78" xr:uid="{E41BFF54-9BDA-4220-8BBA-06CE619A20B8}"/>
    <cellStyle name="Procenti 3" xfId="79" xr:uid="{72C02894-0188-439C-AA08-4F221DD8A0AF}"/>
    <cellStyle name="Procenti 3 2" xfId="80" xr:uid="{E23357BC-7514-4CA6-AEB0-229A596CEC46}"/>
    <cellStyle name="Procenti 4" xfId="81" xr:uid="{543C6A65-62D2-46A8-9595-91ABDA27DDBF}"/>
    <cellStyle name="Procenti 5" xfId="82" xr:uid="{D13EA2C2-739F-493E-9067-FD7168662F6B}"/>
    <cellStyle name="Procenti 6" xfId="83" xr:uid="{9160F32B-A1BE-490B-BFB6-4B103837987E}"/>
    <cellStyle name="Procenti 7" xfId="84" xr:uid="{B55A4DF6-41F3-4DD7-AEC4-1EA7E2223CF1}"/>
    <cellStyle name="Saistītā šūna" xfId="85" xr:uid="{BA62347D-D893-4D2D-A44E-D19D039152AA}"/>
    <cellStyle name="Title" xfId="86" xr:uid="{5BFE7561-CC0E-475E-952F-E06AD5E28A03}"/>
    <cellStyle name="Title 2" xfId="87" xr:uid="{E0EBCCA5-B85A-4F95-A3C4-D45969033897}"/>
    <cellStyle name="Total" xfId="88" xr:uid="{A1B112AC-3E8D-4F32-BD3F-0DF001821B46}"/>
    <cellStyle name="Total 2" xfId="89" xr:uid="{C9B4AFD8-8CC7-4470-A298-2C9E0925B46F}"/>
    <cellStyle name="Warning Text" xfId="90" xr:uid="{8C29BDC9-F82E-4AFC-AEA9-A7B69FAA8C86}"/>
    <cellStyle name="Warning Text 2" xfId="91" xr:uid="{6C28B222-BB1A-4676-B5CA-C970BAC9C543}"/>
  </cellStyles>
  <dxfs count="0"/>
  <tableStyles count="0" defaultTableStyle="TableStyleMedium2" defaultPivotStyle="PivotStyleLight16"/>
  <colors>
    <mruColors>
      <color rgb="FFC0C0C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7.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ili\public\Aigars\Eiroprojekts\Viduskurzeme\FA\Finanses\Tarifu_aprekins\Tarifs_.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ili\public\Users\Rudis\Documents\Inese%20darbs\Getlinji\Tarifa_projekts_2\12_GEKO_Tarifs10-03-2016_IVe_kor3(personala+3.8+13.,18.,21.marta%20la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aili\public\Aigars\Eiroprojekts\Getlini\Dabasgaze_Tarifs\DG_Tarifs_pashizmaksa\Aprekins\Tarifa_aprekina_Modelis_DG-v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aili\public\Eiroprojekts\2009_37_Getli&#326;i_EKO\Dabasgaze_Tarifs\DG_Tarifs_pashizmaksa\Aprekins\Tarifa_aprekina_Modelis_DG-02-09-201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aili\public\ATKRITUMI\Getlinji\Tarifa_projekts_1\SAA_tarifa_projekts_7_2014_Getlini_EKO_10.10.2014_IVe_komenti.xls.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mail.inbox.lv/Users/inesev/Documents/ATKRITUMI/AADSO_Dienvidlatgale_Cinishi/Sanjemtie4_xx_03_12/AADSO_Cinishi_2.kartas_TEP/4.pielikums_Fin-1-al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inesev\Documents\ATKRITUMI\AADSO_Dienvidlatgale_Cinishi\Sanjemtie4_xx_03_12\AADSO_Cinishi_2.kartas_TEP\4.pielikums_Fin-1-al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EDZĪVOTĀJI"/>
      <sheetName val="ŪDENS_min"/>
      <sheetName val="ŪDENS_vid_max"/>
      <sheetName val="Salīdzinājums"/>
      <sheetName val="Sheet1"/>
      <sheetName val="TARIFS-ultra_filtr_min"/>
      <sheetName val="TARIFS-ultra_filtr_vid_max"/>
      <sheetName val="KREDĪTS"/>
      <sheetName val="INVESTĪCIJA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
      <sheetName val="PZ "/>
      <sheetName val="2014"/>
      <sheetName val="TARIFS (gala versija!)"/>
      <sheetName val="2015"/>
      <sheetName val="2016"/>
      <sheetName val="PZ'14-15 "/>
      <sheetName val="Saimn.darb.rez. (zinoj)"/>
      <sheetName val="SA"/>
      <sheetName val="Depon"/>
      <sheetName val="Bio"/>
      <sheetName val="Shēma-Janv'16"/>
      <sheetName val="Janv'16"/>
      <sheetName val="Shem_Atkrit+DRN"/>
      <sheetName val="Apjomi_2014-2015"/>
      <sheetName val="apj_zinoj"/>
      <sheetName val="kor_koef"/>
      <sheetName val="004_prop('15_01-06)"/>
      <sheetName val="KA-004"/>
      <sheetName val="004_prop(2015)"/>
      <sheetName val="6"/>
      <sheetName val="7"/>
      <sheetName val="7..001_002"/>
      <sheetName val="7..003"/>
      <sheetName val="7..004"/>
      <sheetName val="7..005"/>
      <sheetName val="7..006"/>
      <sheetName val="7..007"/>
      <sheetName val="7..008"/>
      <sheetName val="7..009"/>
      <sheetName val="7..010"/>
      <sheetName val="7..S"/>
      <sheetName val="7..ŠL"/>
      <sheetName val="8.."/>
      <sheetName val="71.."/>
      <sheetName val="72..73.."/>
      <sheetName val="74.."/>
      <sheetName val="75.."/>
      <sheetName val="77.."/>
      <sheetName val="TARIFS"/>
      <sheetName val="salidz"/>
      <sheetName val="Nr.1"/>
      <sheetName val="PL_kopa"/>
      <sheetName val="strukt"/>
      <sheetName val="Nr.2"/>
      <sheetName val="Nr.2 (kor)"/>
      <sheetName val="Nr.2 (gala)"/>
      <sheetName val="Nr.2-2015"/>
      <sheetName val="skaits"/>
      <sheetName val="Nr.3.1.1"/>
      <sheetName val="Nr.3.1.1-2015"/>
      <sheetName val="7175"/>
      <sheetName val="Nr.3.1.2"/>
      <sheetName val="75511"/>
      <sheetName val="75501_vide"/>
      <sheetName val="TransportsPār-Nr3.1.4"/>
      <sheetName val="3.1.4_vieglie"/>
      <sheetName val="Nr3.1.4-2015"/>
      <sheetName val="7176"/>
      <sheetName val="75516"/>
      <sheetName val="75530"/>
      <sheetName val="TranspAtkr-Nr3.1.4"/>
      <sheetName val="TransportsNod"/>
      <sheetName val="Transports-GEKO"/>
      <sheetName val="Transports"/>
      <sheetName val="Case'15"/>
      <sheetName val="Tana'15"/>
      <sheetName val="Shēma-Transports"/>
      <sheetName val="Nr.3.2"/>
      <sheetName val="75528"/>
      <sheetName val="3.2_lig"/>
      <sheetName val="Nr.3.3"/>
      <sheetName val="7170"/>
      <sheetName val="Nr.3.5"/>
      <sheetName val="Nr.3.5 -2015"/>
      <sheetName val="75519"/>
      <sheetName val="Nr.3.6"/>
      <sheetName val="Nr.3.7_admin"/>
      <sheetName val="7...001_002"/>
      <sheetName val="75512_adm"/>
      <sheetName val="7553_adm"/>
      <sheetName val="7711_adm"/>
      <sheetName val="7730"/>
      <sheetName val="3.7_Transp_admin"/>
      <sheetName val="Nr.3.8"/>
      <sheetName val="7551"/>
      <sheetName val="Nr.3.9"/>
      <sheetName val="7440"/>
      <sheetName val="7540"/>
      <sheetName val="75501"/>
      <sheetName val="75512"/>
      <sheetName val="75514"/>
      <sheetName val="75524"/>
      <sheetName val="75525"/>
      <sheetName val="7553"/>
      <sheetName val="7555"/>
      <sheetName val="7556"/>
      <sheetName val="7560"/>
      <sheetName val="7570"/>
      <sheetName val="7711"/>
      <sheetName val="7720"/>
      <sheetName val="77720"/>
      <sheetName val="77721"/>
      <sheetName val="Nr.4"/>
      <sheetName val="883"/>
      <sheetName val="7557"/>
      <sheetName val="Nr.5"/>
      <sheetName val="Nr.6"/>
      <sheetName val="gaze&amp;elektr_apj"/>
      <sheetName val="Nr.6-2015"/>
      <sheetName val="Maks_iedz"/>
      <sheetName val="Tarifi-Latvij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9">
          <cell r="C49">
            <v>0.86</v>
          </cell>
        </row>
        <row r="50">
          <cell r="C50">
            <v>0.5</v>
          </cell>
        </row>
        <row r="51">
          <cell r="C51">
            <v>0.36</v>
          </cell>
        </row>
      </sheetData>
      <sheetData sheetId="14"/>
      <sheetData sheetId="15"/>
      <sheetData sheetId="16">
        <row r="3">
          <cell r="B3">
            <v>0.72</v>
          </cell>
        </row>
        <row r="4">
          <cell r="B4">
            <v>0.72</v>
          </cell>
        </row>
        <row r="5">
          <cell r="B5">
            <v>1</v>
          </cell>
        </row>
        <row r="6">
          <cell r="B6">
            <v>0.84</v>
          </cell>
        </row>
        <row r="7">
          <cell r="B7">
            <v>0.96</v>
          </cell>
        </row>
        <row r="9">
          <cell r="B9">
            <v>0.66</v>
          </cell>
        </row>
        <row r="10">
          <cell r="B10">
            <v>0.64</v>
          </cell>
        </row>
        <row r="11">
          <cell r="B11">
            <v>0.97</v>
          </cell>
        </row>
        <row r="12">
          <cell r="B12">
            <v>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H3">
            <v>0</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Z aprēķins pa nozarēm"/>
      <sheetName val="SA_tarifs+2014_g_PZ apr"/>
      <sheetName val="SA_tarifs+2013_g_PZ apr"/>
      <sheetName val="SA+AG_korekcijas"/>
      <sheetName val="SA_tarifs+AG_ieņēmumi"/>
      <sheetName val="AG_Pašizmaksa"/>
      <sheetName val="AG_Pašizmaksas_Tarifs"/>
      <sheetName val="SA_tarifs-2007"/>
      <sheetName val="DG_tarifs"/>
      <sheetName val="Gāze"/>
      <sheetName val="Dedzināšana_Tarifs"/>
      <sheetName val="CO2_Cena"/>
      <sheetName val="fizika"/>
      <sheetName val="Tabula_Pamatojumam"/>
      <sheetName val="Scenāriji"/>
      <sheetName val="Paziņ_par_tarifa_proj"/>
    </sheetNames>
    <sheetDataSet>
      <sheetData sheetId="0"/>
      <sheetData sheetId="1"/>
      <sheetData sheetId="2"/>
      <sheetData sheetId="3"/>
      <sheetData sheetId="4">
        <row r="2">
          <cell r="A2">
            <v>0.70279999999999998</v>
          </cell>
        </row>
        <row r="14">
          <cell r="M14">
            <v>0.75</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Z aprēķins pa nozarēm"/>
      <sheetName val="SA_tarifs+2014_g_PZ apr"/>
      <sheetName val="SA_tarifs+2013_g_PZ apr"/>
      <sheetName val="SA_tarifs+AG_ieņēmumi"/>
      <sheetName val="AG_Pašizmaksa"/>
      <sheetName val="AG_Pašizmaksas_Tarifs"/>
      <sheetName val="DG_tarifs"/>
      <sheetName val="Gāze"/>
      <sheetName val="Dedzināšana_Tarifs"/>
      <sheetName val="CO2_Cena"/>
      <sheetName val="fizika"/>
      <sheetName val="Tabula_Pamatojumam"/>
      <sheetName val="Scenāriji"/>
      <sheetName val="Paziņ_par_tarifa_proj"/>
      <sheetName val="SA_tarifs-2007"/>
    </sheetNames>
    <sheetDataSet>
      <sheetData sheetId="0"/>
      <sheetData sheetId="1" refreshError="1"/>
      <sheetData sheetId="2" refreshError="1"/>
      <sheetData sheetId="3" refreshError="1">
        <row r="2">
          <cell r="A2">
            <v>0.70279999999999998</v>
          </cell>
        </row>
        <row r="14">
          <cell r="M14">
            <v>0.75</v>
          </cell>
        </row>
      </sheetData>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
      <sheetName val="apjomi_tarifam"/>
      <sheetName val="SA_tarifs-2007"/>
      <sheetName val="SA+AG_korekcijas"/>
      <sheetName val="SA+AG_korekcijas_kor_GALA"/>
      <sheetName val="Saimn.darb.rez. (zinojumam)"/>
      <sheetName val="PZ aprēķins pa nozarēm"/>
      <sheetName val="25.pielik"/>
      <sheetName val="strukt"/>
      <sheetName val="DARBINIEKI"/>
      <sheetName val="1"/>
      <sheetName val="PL_zinoj"/>
      <sheetName val="2"/>
      <sheetName val="3"/>
      <sheetName val="4.1"/>
      <sheetName val="Transp-1"/>
      <sheetName val="Transp-2"/>
      <sheetName val="4.2"/>
      <sheetName val="4.3"/>
      <sheetName val="4.4"/>
      <sheetName val="4.6"/>
      <sheetName val="4.9"/>
      <sheetName val="4.10"/>
      <sheetName val="4.11"/>
      <sheetName val="4.12"/>
      <sheetName val="4.13"/>
      <sheetName val="5"/>
      <sheetName val="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ENEMUMI"/>
      <sheetName val="2009 (2)"/>
      <sheetName val="ESOŠIE ATKRITUMI"/>
      <sheetName val="2010"/>
      <sheetName val="2009"/>
      <sheetName val="TARIFS-Savākšana"/>
      <sheetName val="TARIFS-Lielgabarīti"/>
      <sheetName val="TARIFS-Apglabāšana"/>
      <sheetName val="Sheet1"/>
      <sheetName val="GRAFIKI-LVL-m3"/>
      <sheetName val="GRAFIKI-%"/>
      <sheetName val="INVESTĪCIJAS"/>
      <sheetName val="JŪTĪGUMA APRĒĶINS"/>
      <sheetName val="KREDĪTS"/>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9">
          <cell r="C29">
            <v>0.83305410000000002</v>
          </cell>
        </row>
      </sheetData>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eņēmumi"/>
      <sheetName val="Atkritumu prognoze"/>
      <sheetName val="Esošās Ekspluatācijas Izmaksas"/>
      <sheetName val="Ieņēmumi"/>
      <sheetName val="KF likme"/>
      <sheetName val="Eskpluatācija AR Investīcijām"/>
      <sheetName val="Tarifi"/>
      <sheetName val="PZA"/>
      <sheetName val="Pamatlīdzekļi"/>
      <sheetName val="Bilance"/>
      <sheetName val="Maksātspēja"/>
      <sheetName val="Jūtīguma analīze"/>
      <sheetName val="Jūtīguma aprekins"/>
      <sheetName val="Investīcijas"/>
      <sheetName val="FinPlan-ieguld"/>
      <sheetName val="Naudas plūsma"/>
      <sheetName val="Kredīti"/>
      <sheetName val="Lapa1"/>
      <sheetName val="SA_tarifs+AG_ieņēmumi"/>
    </sheetNames>
    <sheetDataSet>
      <sheetData sheetId="0">
        <row r="18">
          <cell r="C1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eņēmumi"/>
      <sheetName val="Atkritumu prognoze"/>
      <sheetName val="Esošās Ekspluatācijas Izmaksas"/>
      <sheetName val="Ieņēmumi"/>
      <sheetName val="KF likme"/>
      <sheetName val="Eskpluatācija AR Investīcijām"/>
      <sheetName val="Tarifi"/>
      <sheetName val="PZA"/>
      <sheetName val="Pamatlīdzekļi"/>
      <sheetName val="Bilance"/>
      <sheetName val="Maksātspēja"/>
      <sheetName val="Jūtīguma analīze"/>
      <sheetName val="Jūtīguma aprekins"/>
      <sheetName val="Investīcijas"/>
      <sheetName val="FinPlan-ieguld"/>
      <sheetName val="Naudas plūsma"/>
      <sheetName val="Kredīti"/>
      <sheetName val="Lapa1"/>
    </sheetNames>
    <sheetDataSet>
      <sheetData sheetId="0">
        <row r="18">
          <cell r="C1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3AEDB-5EAE-4ADF-89F1-C678A6365C74}">
  <dimension ref="A1:C165"/>
  <sheetViews>
    <sheetView topLeftCell="A8" workbookViewId="0">
      <pane ySplit="3" topLeftCell="A44" activePane="bottomLeft" state="frozen"/>
      <selection activeCell="A8" sqref="A8"/>
      <selection pane="bottomLeft" activeCell="K23" sqref="K23"/>
    </sheetView>
  </sheetViews>
  <sheetFormatPr defaultColWidth="9.1796875" defaultRowHeight="14" x14ac:dyDescent="0.3"/>
  <cols>
    <col min="1" max="2" width="9.1796875" style="98"/>
    <col min="3" max="3" width="66" style="98" customWidth="1"/>
    <col min="4" max="16384" width="9.1796875" style="98"/>
  </cols>
  <sheetData>
    <row r="1" spans="1:3" ht="15.5" hidden="1" x14ac:dyDescent="0.3">
      <c r="A1" s="221"/>
      <c r="B1" s="221"/>
      <c r="C1" s="222" t="s">
        <v>171</v>
      </c>
    </row>
    <row r="2" spans="1:3" ht="15.5" hidden="1" x14ac:dyDescent="0.3">
      <c r="A2" s="221"/>
      <c r="B2" s="221"/>
      <c r="C2" s="223" t="s">
        <v>139</v>
      </c>
    </row>
    <row r="3" spans="1:3" ht="15.5" hidden="1" x14ac:dyDescent="0.3">
      <c r="A3" s="221"/>
      <c r="B3" s="221"/>
      <c r="C3" s="223" t="s">
        <v>172</v>
      </c>
    </row>
    <row r="4" spans="1:3" ht="15.5" hidden="1" x14ac:dyDescent="0.3">
      <c r="A4" s="221"/>
      <c r="B4" s="221"/>
      <c r="C4" s="223" t="s">
        <v>173</v>
      </c>
    </row>
    <row r="5" spans="1:3" ht="15.5" hidden="1" x14ac:dyDescent="0.3">
      <c r="A5" s="221"/>
      <c r="B5" s="221"/>
      <c r="C5" s="223" t="s">
        <v>174</v>
      </c>
    </row>
    <row r="6" spans="1:3" ht="15.5" hidden="1" x14ac:dyDescent="0.3">
      <c r="A6" s="221"/>
      <c r="B6" s="221"/>
      <c r="C6" s="221"/>
    </row>
    <row r="7" spans="1:3" ht="15.5" hidden="1" x14ac:dyDescent="0.35">
      <c r="A7" s="224"/>
      <c r="B7" s="224"/>
      <c r="C7" s="224"/>
    </row>
    <row r="8" spans="1:3" ht="16.5" x14ac:dyDescent="0.3">
      <c r="A8" s="534" t="s">
        <v>175</v>
      </c>
      <c r="B8" s="534"/>
      <c r="C8" s="534"/>
    </row>
    <row r="9" spans="1:3" ht="15.5" x14ac:dyDescent="0.35">
      <c r="A9" s="224"/>
      <c r="B9" s="224"/>
      <c r="C9" s="224"/>
    </row>
    <row r="10" spans="1:3" ht="15.5" x14ac:dyDescent="0.35">
      <c r="A10" s="225" t="s">
        <v>176</v>
      </c>
      <c r="B10" s="535" t="s">
        <v>177</v>
      </c>
      <c r="C10" s="535"/>
    </row>
    <row r="11" spans="1:3" ht="15.5" x14ac:dyDescent="0.3">
      <c r="A11" s="226"/>
      <c r="B11" s="536"/>
      <c r="C11" s="537"/>
    </row>
    <row r="12" spans="1:3" ht="15.5" x14ac:dyDescent="0.3">
      <c r="A12" s="227"/>
      <c r="B12" s="532"/>
      <c r="C12" s="533"/>
    </row>
    <row r="13" spans="1:3" ht="15.5" x14ac:dyDescent="0.3">
      <c r="A13" s="227"/>
      <c r="B13" s="532"/>
      <c r="C13" s="533"/>
    </row>
    <row r="14" spans="1:3" ht="15.5" x14ac:dyDescent="0.3">
      <c r="A14" s="227"/>
      <c r="B14" s="532"/>
      <c r="C14" s="533"/>
    </row>
    <row r="15" spans="1:3" ht="15.5" x14ac:dyDescent="0.3">
      <c r="A15" s="227"/>
      <c r="B15" s="532"/>
      <c r="C15" s="533"/>
    </row>
    <row r="16" spans="1:3" ht="15.5" x14ac:dyDescent="0.3">
      <c r="A16" s="227"/>
      <c r="B16" s="532"/>
      <c r="C16" s="533"/>
    </row>
    <row r="17" spans="1:3" ht="15.5" x14ac:dyDescent="0.3">
      <c r="A17" s="227"/>
      <c r="B17" s="532"/>
      <c r="C17" s="533"/>
    </row>
    <row r="18" spans="1:3" ht="15.5" x14ac:dyDescent="0.3">
      <c r="A18" s="227"/>
      <c r="B18" s="532"/>
      <c r="C18" s="533"/>
    </row>
    <row r="19" spans="1:3" ht="15.5" x14ac:dyDescent="0.3">
      <c r="A19" s="227"/>
      <c r="B19" s="532"/>
      <c r="C19" s="533"/>
    </row>
    <row r="20" spans="1:3" ht="15.5" x14ac:dyDescent="0.3">
      <c r="A20" s="227"/>
      <c r="B20" s="532"/>
      <c r="C20" s="533"/>
    </row>
    <row r="21" spans="1:3" ht="15.5" x14ac:dyDescent="0.3">
      <c r="A21" s="227"/>
      <c r="B21" s="532"/>
      <c r="C21" s="533"/>
    </row>
    <row r="22" spans="1:3" ht="15.5" x14ac:dyDescent="0.3">
      <c r="A22" s="227"/>
      <c r="B22" s="532"/>
      <c r="C22" s="533"/>
    </row>
    <row r="23" spans="1:3" ht="15.5" x14ac:dyDescent="0.3">
      <c r="A23" s="227"/>
      <c r="B23" s="532"/>
      <c r="C23" s="533"/>
    </row>
    <row r="24" spans="1:3" ht="15.5" x14ac:dyDescent="0.3">
      <c r="A24" s="227"/>
      <c r="B24" s="532"/>
      <c r="C24" s="533"/>
    </row>
    <row r="25" spans="1:3" ht="15.5" x14ac:dyDescent="0.3">
      <c r="A25" s="227"/>
      <c r="B25" s="532"/>
      <c r="C25" s="533"/>
    </row>
    <row r="26" spans="1:3" ht="15.5" x14ac:dyDescent="0.3">
      <c r="A26" s="227"/>
      <c r="B26" s="532"/>
      <c r="C26" s="533"/>
    </row>
    <row r="27" spans="1:3" ht="15.5" x14ac:dyDescent="0.3">
      <c r="A27" s="227"/>
      <c r="B27" s="532"/>
      <c r="C27" s="533"/>
    </row>
    <row r="28" spans="1:3" ht="15.5" x14ac:dyDescent="0.3">
      <c r="A28" s="227"/>
      <c r="B28" s="532"/>
      <c r="C28" s="533"/>
    </row>
    <row r="29" spans="1:3" ht="15.5" x14ac:dyDescent="0.3">
      <c r="A29" s="227"/>
      <c r="B29" s="532"/>
      <c r="C29" s="533"/>
    </row>
    <row r="30" spans="1:3" ht="15.5" x14ac:dyDescent="0.3">
      <c r="A30" s="227"/>
      <c r="B30" s="532"/>
      <c r="C30" s="533"/>
    </row>
    <row r="31" spans="1:3" ht="15.5" x14ac:dyDescent="0.3">
      <c r="A31" s="227"/>
      <c r="B31" s="532"/>
      <c r="C31" s="533"/>
    </row>
    <row r="32" spans="1:3" ht="15.5" x14ac:dyDescent="0.3">
      <c r="A32" s="227"/>
      <c r="B32" s="532"/>
      <c r="C32" s="533"/>
    </row>
    <row r="33" spans="1:3" ht="15.5" x14ac:dyDescent="0.3">
      <c r="A33" s="227"/>
      <c r="B33" s="532"/>
      <c r="C33" s="533"/>
    </row>
    <row r="34" spans="1:3" ht="15.5" x14ac:dyDescent="0.3">
      <c r="A34" s="227"/>
      <c r="B34" s="532"/>
      <c r="C34" s="533"/>
    </row>
    <row r="35" spans="1:3" ht="15.5" x14ac:dyDescent="0.3">
      <c r="A35" s="227"/>
      <c r="B35" s="532"/>
      <c r="C35" s="533"/>
    </row>
    <row r="36" spans="1:3" ht="15.5" x14ac:dyDescent="0.3">
      <c r="A36" s="227"/>
      <c r="B36" s="532"/>
      <c r="C36" s="533"/>
    </row>
    <row r="37" spans="1:3" ht="15.5" x14ac:dyDescent="0.3">
      <c r="A37" s="227"/>
      <c r="B37" s="532"/>
      <c r="C37" s="533"/>
    </row>
    <row r="38" spans="1:3" ht="15.5" x14ac:dyDescent="0.3">
      <c r="A38" s="227"/>
      <c r="B38" s="532"/>
      <c r="C38" s="533"/>
    </row>
    <row r="39" spans="1:3" ht="15.5" x14ac:dyDescent="0.3">
      <c r="A39" s="227"/>
      <c r="B39" s="532"/>
      <c r="C39" s="533"/>
    </row>
    <row r="40" spans="1:3" ht="15.5" x14ac:dyDescent="0.3">
      <c r="A40" s="227"/>
      <c r="B40" s="532"/>
      <c r="C40" s="533"/>
    </row>
    <row r="41" spans="1:3" ht="15.5" x14ac:dyDescent="0.3">
      <c r="A41" s="227"/>
      <c r="B41" s="532"/>
      <c r="C41" s="533"/>
    </row>
    <row r="42" spans="1:3" ht="15.5" x14ac:dyDescent="0.3">
      <c r="A42" s="227"/>
      <c r="B42" s="532"/>
      <c r="C42" s="533"/>
    </row>
    <row r="43" spans="1:3" ht="15.5" x14ac:dyDescent="0.3">
      <c r="A43" s="227"/>
      <c r="B43" s="532"/>
      <c r="C43" s="533"/>
    </row>
    <row r="44" spans="1:3" ht="15.5" x14ac:dyDescent="0.3">
      <c r="A44" s="227"/>
      <c r="B44" s="532"/>
      <c r="C44" s="533"/>
    </row>
    <row r="45" spans="1:3" ht="15.5" x14ac:dyDescent="0.3">
      <c r="A45" s="227"/>
      <c r="B45" s="532"/>
      <c r="C45" s="533"/>
    </row>
    <row r="46" spans="1:3" ht="15.5" x14ac:dyDescent="0.3">
      <c r="A46" s="227"/>
      <c r="B46" s="532"/>
      <c r="C46" s="533"/>
    </row>
    <row r="47" spans="1:3" ht="15.5" x14ac:dyDescent="0.3">
      <c r="A47" s="227"/>
      <c r="B47" s="532"/>
      <c r="C47" s="533"/>
    </row>
    <row r="48" spans="1:3" ht="15.5" x14ac:dyDescent="0.3">
      <c r="A48" s="227"/>
      <c r="B48" s="532"/>
      <c r="C48" s="533"/>
    </row>
    <row r="49" spans="1:3" ht="15.5" x14ac:dyDescent="0.3">
      <c r="A49" s="227"/>
      <c r="B49" s="532"/>
      <c r="C49" s="533"/>
    </row>
    <row r="50" spans="1:3" ht="15.5" x14ac:dyDescent="0.3">
      <c r="A50" s="227"/>
      <c r="B50" s="532"/>
      <c r="C50" s="533"/>
    </row>
    <row r="51" spans="1:3" ht="15.5" x14ac:dyDescent="0.3">
      <c r="A51" s="227"/>
      <c r="B51" s="532"/>
      <c r="C51" s="533"/>
    </row>
    <row r="52" spans="1:3" ht="15.5" x14ac:dyDescent="0.3">
      <c r="A52" s="227"/>
      <c r="B52" s="532"/>
      <c r="C52" s="533"/>
    </row>
    <row r="53" spans="1:3" ht="15.5" x14ac:dyDescent="0.3">
      <c r="A53" s="227"/>
      <c r="B53" s="532"/>
      <c r="C53" s="533"/>
    </row>
    <row r="54" spans="1:3" ht="15.5" x14ac:dyDescent="0.3">
      <c r="A54" s="227"/>
      <c r="B54" s="532"/>
      <c r="C54" s="533"/>
    </row>
    <row r="55" spans="1:3" ht="15.5" x14ac:dyDescent="0.3">
      <c r="A55" s="227"/>
      <c r="B55" s="532"/>
      <c r="C55" s="533"/>
    </row>
    <row r="56" spans="1:3" ht="15.5" x14ac:dyDescent="0.3">
      <c r="A56" s="227"/>
      <c r="B56" s="532"/>
      <c r="C56" s="533"/>
    </row>
    <row r="57" spans="1:3" ht="15.5" x14ac:dyDescent="0.3">
      <c r="A57" s="227"/>
      <c r="B57" s="532"/>
      <c r="C57" s="533"/>
    </row>
    <row r="58" spans="1:3" ht="15.5" x14ac:dyDescent="0.3">
      <c r="A58" s="227"/>
      <c r="B58" s="532"/>
      <c r="C58" s="533"/>
    </row>
    <row r="59" spans="1:3" ht="15.5" x14ac:dyDescent="0.3">
      <c r="A59" s="227"/>
      <c r="B59" s="532"/>
      <c r="C59" s="533"/>
    </row>
    <row r="60" spans="1:3" ht="15.5" x14ac:dyDescent="0.3">
      <c r="A60" s="227"/>
      <c r="B60" s="532"/>
      <c r="C60" s="533"/>
    </row>
    <row r="61" spans="1:3" ht="15.5" x14ac:dyDescent="0.3">
      <c r="A61" s="227"/>
      <c r="B61" s="532"/>
      <c r="C61" s="533"/>
    </row>
    <row r="62" spans="1:3" ht="15.5" x14ac:dyDescent="0.3">
      <c r="A62" s="227"/>
      <c r="B62" s="532"/>
      <c r="C62" s="533"/>
    </row>
    <row r="63" spans="1:3" ht="15.5" x14ac:dyDescent="0.3">
      <c r="A63" s="227"/>
      <c r="B63" s="532"/>
      <c r="C63" s="533"/>
    </row>
    <row r="64" spans="1:3" ht="15.5" x14ac:dyDescent="0.3">
      <c r="A64" s="227"/>
      <c r="B64" s="532"/>
      <c r="C64" s="533"/>
    </row>
    <row r="65" spans="1:3" ht="15.5" x14ac:dyDescent="0.3">
      <c r="A65" s="227"/>
      <c r="B65" s="532"/>
      <c r="C65" s="533"/>
    </row>
    <row r="66" spans="1:3" ht="15.5" x14ac:dyDescent="0.3">
      <c r="A66" s="227"/>
      <c r="B66" s="532"/>
      <c r="C66" s="533"/>
    </row>
    <row r="67" spans="1:3" ht="15.5" x14ac:dyDescent="0.3">
      <c r="A67" s="227"/>
      <c r="B67" s="532"/>
      <c r="C67" s="533"/>
    </row>
    <row r="68" spans="1:3" ht="15.5" x14ac:dyDescent="0.3">
      <c r="A68" s="227"/>
      <c r="B68" s="532"/>
      <c r="C68" s="533"/>
    </row>
    <row r="69" spans="1:3" ht="15.5" x14ac:dyDescent="0.3">
      <c r="A69" s="227"/>
      <c r="B69" s="532"/>
      <c r="C69" s="533"/>
    </row>
    <row r="70" spans="1:3" ht="15.5" x14ac:dyDescent="0.3">
      <c r="A70" s="227"/>
      <c r="B70" s="532"/>
      <c r="C70" s="533"/>
    </row>
    <row r="71" spans="1:3" ht="15.5" x14ac:dyDescent="0.3">
      <c r="A71" s="227"/>
      <c r="B71" s="532"/>
      <c r="C71" s="533"/>
    </row>
    <row r="72" spans="1:3" ht="15.5" x14ac:dyDescent="0.3">
      <c r="A72" s="227"/>
      <c r="B72" s="532"/>
      <c r="C72" s="533"/>
    </row>
    <row r="73" spans="1:3" ht="15.5" x14ac:dyDescent="0.3">
      <c r="A73" s="227"/>
      <c r="B73" s="532"/>
      <c r="C73" s="533"/>
    </row>
    <row r="74" spans="1:3" ht="15.5" x14ac:dyDescent="0.3">
      <c r="A74" s="227"/>
      <c r="B74" s="532"/>
      <c r="C74" s="533"/>
    </row>
    <row r="75" spans="1:3" ht="15.5" x14ac:dyDescent="0.3">
      <c r="A75" s="227"/>
      <c r="B75" s="532"/>
      <c r="C75" s="533"/>
    </row>
    <row r="76" spans="1:3" ht="15.5" x14ac:dyDescent="0.3">
      <c r="A76" s="227"/>
      <c r="B76" s="532"/>
      <c r="C76" s="533"/>
    </row>
    <row r="77" spans="1:3" ht="15.5" x14ac:dyDescent="0.3">
      <c r="A77" s="227"/>
      <c r="B77" s="532"/>
      <c r="C77" s="533"/>
    </row>
    <row r="78" spans="1:3" ht="15.5" x14ac:dyDescent="0.3">
      <c r="A78" s="227"/>
      <c r="B78" s="532"/>
      <c r="C78" s="533"/>
    </row>
    <row r="79" spans="1:3" ht="15.5" x14ac:dyDescent="0.3">
      <c r="A79" s="227"/>
      <c r="B79" s="532"/>
      <c r="C79" s="533"/>
    </row>
    <row r="80" spans="1:3" ht="15.5" x14ac:dyDescent="0.3">
      <c r="A80" s="227"/>
      <c r="B80" s="532"/>
      <c r="C80" s="533"/>
    </row>
    <row r="81" spans="1:3" ht="15.5" x14ac:dyDescent="0.3">
      <c r="A81" s="227"/>
      <c r="B81" s="532"/>
      <c r="C81" s="533"/>
    </row>
    <row r="82" spans="1:3" ht="15.5" x14ac:dyDescent="0.3">
      <c r="A82" s="227"/>
      <c r="B82" s="532"/>
      <c r="C82" s="533"/>
    </row>
    <row r="83" spans="1:3" ht="15.5" x14ac:dyDescent="0.3">
      <c r="A83" s="227"/>
      <c r="B83" s="532"/>
      <c r="C83" s="533"/>
    </row>
    <row r="84" spans="1:3" ht="15.5" x14ac:dyDescent="0.3">
      <c r="A84" s="227"/>
      <c r="B84" s="532"/>
      <c r="C84" s="533"/>
    </row>
    <row r="85" spans="1:3" ht="15.5" x14ac:dyDescent="0.3">
      <c r="A85" s="227"/>
      <c r="B85" s="532"/>
      <c r="C85" s="533"/>
    </row>
    <row r="86" spans="1:3" ht="15.5" x14ac:dyDescent="0.3">
      <c r="A86" s="227"/>
      <c r="B86" s="532"/>
      <c r="C86" s="533"/>
    </row>
    <row r="87" spans="1:3" ht="15.5" x14ac:dyDescent="0.3">
      <c r="A87" s="227"/>
      <c r="B87" s="532"/>
      <c r="C87" s="533"/>
    </row>
    <row r="88" spans="1:3" ht="15.5" x14ac:dyDescent="0.3">
      <c r="A88" s="227"/>
      <c r="B88" s="532"/>
      <c r="C88" s="533"/>
    </row>
    <row r="89" spans="1:3" ht="15.5" x14ac:dyDescent="0.3">
      <c r="A89" s="227"/>
      <c r="B89" s="532"/>
      <c r="C89" s="533"/>
    </row>
    <row r="90" spans="1:3" ht="15.5" x14ac:dyDescent="0.3">
      <c r="A90" s="227"/>
      <c r="B90" s="532"/>
      <c r="C90" s="533"/>
    </row>
    <row r="91" spans="1:3" ht="15.5" x14ac:dyDescent="0.3">
      <c r="A91" s="227"/>
      <c r="B91" s="532"/>
      <c r="C91" s="533"/>
    </row>
    <row r="92" spans="1:3" ht="15.5" x14ac:dyDescent="0.3">
      <c r="A92" s="227"/>
      <c r="B92" s="532"/>
      <c r="C92" s="533"/>
    </row>
    <row r="93" spans="1:3" ht="15.5" x14ac:dyDescent="0.3">
      <c r="A93" s="227"/>
      <c r="B93" s="532"/>
      <c r="C93" s="533"/>
    </row>
    <row r="94" spans="1:3" ht="15.5" x14ac:dyDescent="0.3">
      <c r="A94" s="227"/>
      <c r="B94" s="532"/>
      <c r="C94" s="533"/>
    </row>
    <row r="95" spans="1:3" ht="15.5" x14ac:dyDescent="0.3">
      <c r="A95" s="227"/>
      <c r="B95" s="532"/>
      <c r="C95" s="533"/>
    </row>
    <row r="96" spans="1:3" ht="15.5" x14ac:dyDescent="0.3">
      <c r="A96" s="227"/>
      <c r="B96" s="532"/>
      <c r="C96" s="533"/>
    </row>
    <row r="97" spans="1:3" ht="15.5" x14ac:dyDescent="0.3">
      <c r="A97" s="227"/>
      <c r="B97" s="532"/>
      <c r="C97" s="533"/>
    </row>
    <row r="98" spans="1:3" ht="15.5" x14ac:dyDescent="0.3">
      <c r="A98" s="227"/>
      <c r="B98" s="532"/>
      <c r="C98" s="533"/>
    </row>
    <row r="99" spans="1:3" ht="15.5" x14ac:dyDescent="0.3">
      <c r="A99" s="227"/>
      <c r="B99" s="532"/>
      <c r="C99" s="533"/>
    </row>
    <row r="100" spans="1:3" ht="15.5" x14ac:dyDescent="0.3">
      <c r="A100" s="227"/>
      <c r="B100" s="532"/>
      <c r="C100" s="533"/>
    </row>
    <row r="101" spans="1:3" ht="15.5" x14ac:dyDescent="0.3">
      <c r="A101" s="227"/>
      <c r="B101" s="532"/>
      <c r="C101" s="533"/>
    </row>
    <row r="102" spans="1:3" ht="15.5" x14ac:dyDescent="0.3">
      <c r="A102" s="227"/>
      <c r="B102" s="532"/>
      <c r="C102" s="533"/>
    </row>
    <row r="103" spans="1:3" ht="15.5" x14ac:dyDescent="0.3">
      <c r="A103" s="227"/>
      <c r="B103" s="532"/>
      <c r="C103" s="533"/>
    </row>
    <row r="104" spans="1:3" ht="15.5" x14ac:dyDescent="0.3">
      <c r="A104" s="227"/>
      <c r="B104" s="532"/>
      <c r="C104" s="533"/>
    </row>
    <row r="105" spans="1:3" ht="15.5" x14ac:dyDescent="0.3">
      <c r="A105" s="227"/>
      <c r="B105" s="532"/>
      <c r="C105" s="533"/>
    </row>
    <row r="106" spans="1:3" ht="15.5" x14ac:dyDescent="0.3">
      <c r="A106" s="227"/>
      <c r="B106" s="532"/>
      <c r="C106" s="533"/>
    </row>
    <row r="107" spans="1:3" ht="15.5" x14ac:dyDescent="0.3">
      <c r="A107" s="227"/>
      <c r="B107" s="532"/>
      <c r="C107" s="533"/>
    </row>
    <row r="108" spans="1:3" ht="15.5" x14ac:dyDescent="0.3">
      <c r="A108" s="227"/>
      <c r="B108" s="532"/>
      <c r="C108" s="533"/>
    </row>
    <row r="109" spans="1:3" ht="15.5" x14ac:dyDescent="0.3">
      <c r="A109" s="227"/>
      <c r="B109" s="532"/>
      <c r="C109" s="533"/>
    </row>
    <row r="110" spans="1:3" ht="15.5" x14ac:dyDescent="0.3">
      <c r="A110" s="227"/>
      <c r="B110" s="532"/>
      <c r="C110" s="533"/>
    </row>
    <row r="111" spans="1:3" ht="15.5" x14ac:dyDescent="0.3">
      <c r="A111" s="227"/>
      <c r="B111" s="532"/>
      <c r="C111" s="533"/>
    </row>
    <row r="112" spans="1:3" ht="15.5" x14ac:dyDescent="0.3">
      <c r="A112" s="227"/>
      <c r="B112" s="532"/>
      <c r="C112" s="533"/>
    </row>
    <row r="113" spans="1:3" ht="15.5" x14ac:dyDescent="0.3">
      <c r="A113" s="227"/>
      <c r="B113" s="532"/>
      <c r="C113" s="533"/>
    </row>
    <row r="114" spans="1:3" ht="15.5" x14ac:dyDescent="0.3">
      <c r="A114" s="227"/>
      <c r="B114" s="532"/>
      <c r="C114" s="533"/>
    </row>
    <row r="115" spans="1:3" ht="15.5" x14ac:dyDescent="0.3">
      <c r="A115" s="227"/>
      <c r="B115" s="532"/>
      <c r="C115" s="533"/>
    </row>
    <row r="116" spans="1:3" ht="15.5" x14ac:dyDescent="0.3">
      <c r="A116" s="227"/>
      <c r="B116" s="532"/>
      <c r="C116" s="533"/>
    </row>
    <row r="117" spans="1:3" ht="15.5" x14ac:dyDescent="0.3">
      <c r="A117" s="227"/>
      <c r="B117" s="532"/>
      <c r="C117" s="533"/>
    </row>
    <row r="118" spans="1:3" ht="15.5" x14ac:dyDescent="0.3">
      <c r="A118" s="227"/>
      <c r="B118" s="532"/>
      <c r="C118" s="533"/>
    </row>
    <row r="119" spans="1:3" ht="15.5" x14ac:dyDescent="0.3">
      <c r="A119" s="227"/>
      <c r="B119" s="532"/>
      <c r="C119" s="533"/>
    </row>
    <row r="120" spans="1:3" ht="15.5" x14ac:dyDescent="0.3">
      <c r="A120" s="227"/>
      <c r="B120" s="532"/>
      <c r="C120" s="533"/>
    </row>
    <row r="121" spans="1:3" ht="15.5" x14ac:dyDescent="0.3">
      <c r="A121" s="227"/>
      <c r="B121" s="532"/>
      <c r="C121" s="533"/>
    </row>
    <row r="122" spans="1:3" ht="15.5" x14ac:dyDescent="0.3">
      <c r="A122" s="227"/>
      <c r="B122" s="532"/>
      <c r="C122" s="533"/>
    </row>
    <row r="123" spans="1:3" ht="15.5" x14ac:dyDescent="0.3">
      <c r="A123" s="227"/>
      <c r="B123" s="532"/>
      <c r="C123" s="533"/>
    </row>
    <row r="124" spans="1:3" ht="15.5" x14ac:dyDescent="0.3">
      <c r="A124" s="227"/>
      <c r="B124" s="532"/>
      <c r="C124" s="533"/>
    </row>
    <row r="125" spans="1:3" ht="15.5" x14ac:dyDescent="0.3">
      <c r="A125" s="227"/>
      <c r="B125" s="532"/>
      <c r="C125" s="533"/>
    </row>
    <row r="126" spans="1:3" ht="15.5" x14ac:dyDescent="0.3">
      <c r="A126" s="227"/>
      <c r="B126" s="532"/>
      <c r="C126" s="533"/>
    </row>
    <row r="127" spans="1:3" ht="15.5" x14ac:dyDescent="0.3">
      <c r="A127" s="227"/>
      <c r="B127" s="532"/>
      <c r="C127" s="533"/>
    </row>
    <row r="128" spans="1:3" ht="15.5" x14ac:dyDescent="0.3">
      <c r="A128" s="227"/>
      <c r="B128" s="532"/>
      <c r="C128" s="533"/>
    </row>
    <row r="129" spans="1:3" ht="15.5" x14ac:dyDescent="0.3">
      <c r="A129" s="227"/>
      <c r="B129" s="532"/>
      <c r="C129" s="533"/>
    </row>
    <row r="130" spans="1:3" ht="15.5" x14ac:dyDescent="0.3">
      <c r="A130" s="227"/>
      <c r="B130" s="532"/>
      <c r="C130" s="533"/>
    </row>
    <row r="131" spans="1:3" ht="15.5" x14ac:dyDescent="0.3">
      <c r="A131" s="227"/>
      <c r="B131" s="532"/>
      <c r="C131" s="533"/>
    </row>
    <row r="132" spans="1:3" ht="15.5" x14ac:dyDescent="0.3">
      <c r="A132" s="227"/>
      <c r="B132" s="532"/>
      <c r="C132" s="533"/>
    </row>
    <row r="133" spans="1:3" ht="15.5" x14ac:dyDescent="0.3">
      <c r="A133" s="227"/>
      <c r="B133" s="532"/>
      <c r="C133" s="533"/>
    </row>
    <row r="134" spans="1:3" ht="15.5" x14ac:dyDescent="0.3">
      <c r="A134" s="227"/>
      <c r="B134" s="532"/>
      <c r="C134" s="533"/>
    </row>
    <row r="135" spans="1:3" ht="15.5" x14ac:dyDescent="0.3">
      <c r="A135" s="227"/>
      <c r="B135" s="532"/>
      <c r="C135" s="533"/>
    </row>
    <row r="136" spans="1:3" ht="15.5" x14ac:dyDescent="0.3">
      <c r="A136" s="227"/>
      <c r="B136" s="532"/>
      <c r="C136" s="533"/>
    </row>
    <row r="137" spans="1:3" ht="15.5" x14ac:dyDescent="0.3">
      <c r="A137" s="227"/>
      <c r="B137" s="532"/>
      <c r="C137" s="533"/>
    </row>
    <row r="138" spans="1:3" ht="15.5" x14ac:dyDescent="0.3">
      <c r="A138" s="227"/>
      <c r="B138" s="532"/>
      <c r="C138" s="533"/>
    </row>
    <row r="139" spans="1:3" ht="15.5" x14ac:dyDescent="0.3">
      <c r="A139" s="227"/>
      <c r="B139" s="532"/>
      <c r="C139" s="533"/>
    </row>
    <row r="140" spans="1:3" ht="15.5" x14ac:dyDescent="0.3">
      <c r="A140" s="227"/>
      <c r="B140" s="532"/>
      <c r="C140" s="533"/>
    </row>
    <row r="141" spans="1:3" ht="15.5" x14ac:dyDescent="0.3">
      <c r="A141" s="227"/>
      <c r="B141" s="532"/>
      <c r="C141" s="533"/>
    </row>
    <row r="142" spans="1:3" ht="15.5" x14ac:dyDescent="0.3">
      <c r="A142" s="227"/>
      <c r="B142" s="532"/>
      <c r="C142" s="533"/>
    </row>
    <row r="143" spans="1:3" ht="15.5" x14ac:dyDescent="0.3">
      <c r="A143" s="227"/>
      <c r="B143" s="532"/>
      <c r="C143" s="533"/>
    </row>
    <row r="144" spans="1:3" ht="15.5" x14ac:dyDescent="0.3">
      <c r="A144" s="227"/>
      <c r="B144" s="532"/>
      <c r="C144" s="533"/>
    </row>
    <row r="145" spans="1:3" ht="15.5" x14ac:dyDescent="0.3">
      <c r="A145" s="227"/>
      <c r="B145" s="532"/>
      <c r="C145" s="533"/>
    </row>
    <row r="146" spans="1:3" ht="15.5" x14ac:dyDescent="0.3">
      <c r="A146" s="227"/>
      <c r="B146" s="532"/>
      <c r="C146" s="533"/>
    </row>
    <row r="147" spans="1:3" ht="15.5" x14ac:dyDescent="0.3">
      <c r="A147" s="227"/>
      <c r="B147" s="532"/>
      <c r="C147" s="533"/>
    </row>
    <row r="148" spans="1:3" ht="15.5" x14ac:dyDescent="0.3">
      <c r="A148" s="227"/>
      <c r="B148" s="532"/>
      <c r="C148" s="533"/>
    </row>
    <row r="149" spans="1:3" ht="15.5" x14ac:dyDescent="0.3">
      <c r="A149" s="227"/>
      <c r="B149" s="532"/>
      <c r="C149" s="533"/>
    </row>
    <row r="150" spans="1:3" ht="15.5" x14ac:dyDescent="0.3">
      <c r="A150" s="227"/>
      <c r="B150" s="532"/>
      <c r="C150" s="533"/>
    </row>
    <row r="151" spans="1:3" ht="15.5" x14ac:dyDescent="0.3">
      <c r="A151" s="227"/>
      <c r="B151" s="532"/>
      <c r="C151" s="533"/>
    </row>
    <row r="152" spans="1:3" ht="15.5" x14ac:dyDescent="0.3">
      <c r="A152" s="227"/>
      <c r="B152" s="532"/>
      <c r="C152" s="533"/>
    </row>
    <row r="153" spans="1:3" ht="15.5" x14ac:dyDescent="0.3">
      <c r="A153" s="227"/>
      <c r="B153" s="532"/>
      <c r="C153" s="533"/>
    </row>
    <row r="154" spans="1:3" ht="15.5" x14ac:dyDescent="0.3">
      <c r="A154" s="227"/>
      <c r="B154" s="532"/>
      <c r="C154" s="533"/>
    </row>
    <row r="155" spans="1:3" ht="15.5" x14ac:dyDescent="0.3">
      <c r="A155" s="227"/>
      <c r="B155" s="532"/>
      <c r="C155" s="533"/>
    </row>
    <row r="156" spans="1:3" ht="15.5" x14ac:dyDescent="0.3">
      <c r="A156" s="227"/>
      <c r="B156" s="532"/>
      <c r="C156" s="533"/>
    </row>
    <row r="157" spans="1:3" ht="15.5" x14ac:dyDescent="0.3">
      <c r="A157" s="227"/>
      <c r="B157" s="532"/>
      <c r="C157" s="533"/>
    </row>
    <row r="158" spans="1:3" ht="15.5" x14ac:dyDescent="0.3">
      <c r="A158" s="227"/>
      <c r="B158" s="532"/>
      <c r="C158" s="533"/>
    </row>
    <row r="159" spans="1:3" ht="15.5" x14ac:dyDescent="0.3">
      <c r="A159" s="228"/>
      <c r="B159" s="539"/>
      <c r="C159" s="540"/>
    </row>
    <row r="160" spans="1:3" ht="15.5" x14ac:dyDescent="0.3">
      <c r="A160" s="221"/>
      <c r="B160" s="221"/>
      <c r="C160" s="221"/>
    </row>
    <row r="161" spans="1:3" x14ac:dyDescent="0.3">
      <c r="A161" s="170" t="s">
        <v>213</v>
      </c>
      <c r="B161" s="157"/>
      <c r="C161" s="169"/>
    </row>
    <row r="162" spans="1:3" x14ac:dyDescent="0.3">
      <c r="B162" s="157"/>
      <c r="C162" s="169"/>
    </row>
    <row r="163" spans="1:3" ht="50.25" customHeight="1" x14ac:dyDescent="0.3">
      <c r="A163" s="538" t="s">
        <v>182</v>
      </c>
      <c r="B163" s="538"/>
      <c r="C163" s="171"/>
    </row>
    <row r="164" spans="1:3" x14ac:dyDescent="0.3">
      <c r="B164" s="157"/>
      <c r="C164" s="172" t="s">
        <v>49</v>
      </c>
    </row>
    <row r="165" spans="1:3" ht="15.5" x14ac:dyDescent="0.3">
      <c r="A165" s="221"/>
      <c r="B165" s="221"/>
      <c r="C165" s="221"/>
    </row>
  </sheetData>
  <mergeCells count="152">
    <mergeCell ref="B147:C147"/>
    <mergeCell ref="B148:C148"/>
    <mergeCell ref="B149:C149"/>
    <mergeCell ref="B150:C150"/>
    <mergeCell ref="B151:C151"/>
    <mergeCell ref="B152:C152"/>
    <mergeCell ref="A163:B163"/>
    <mergeCell ref="B159:C159"/>
    <mergeCell ref="B153:C153"/>
    <mergeCell ref="B154:C154"/>
    <mergeCell ref="B155:C155"/>
    <mergeCell ref="B156:C156"/>
    <mergeCell ref="B157:C157"/>
    <mergeCell ref="B158:C158"/>
    <mergeCell ref="B144:C144"/>
    <mergeCell ref="B145:C145"/>
    <mergeCell ref="B146:C146"/>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20:C120"/>
    <mergeCell ref="B121:C121"/>
    <mergeCell ref="B122:C122"/>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96:C96"/>
    <mergeCell ref="B97:C97"/>
    <mergeCell ref="B98:C98"/>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72:C72"/>
    <mergeCell ref="B73:C73"/>
    <mergeCell ref="B74:C74"/>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48:C48"/>
    <mergeCell ref="B49:C49"/>
    <mergeCell ref="B50:C50"/>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24:C24"/>
    <mergeCell ref="B25:C25"/>
    <mergeCell ref="B26:C26"/>
    <mergeCell ref="A8:C8"/>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D23B8-DA2D-4DAE-B856-0A82D58FEAF4}">
  <sheetPr>
    <tabColor rgb="FF92D050"/>
    <pageSetUpPr fitToPage="1"/>
  </sheetPr>
  <dimension ref="A1:AT47"/>
  <sheetViews>
    <sheetView zoomScale="85" zoomScaleNormal="85" zoomScaleSheetLayoutView="85" workbookViewId="0">
      <selection activeCell="S11" sqref="S11"/>
    </sheetView>
  </sheetViews>
  <sheetFormatPr defaultColWidth="9.1796875" defaultRowHeight="14" x14ac:dyDescent="0.3"/>
  <cols>
    <col min="1" max="1" width="7.453125" style="5" customWidth="1"/>
    <col min="2" max="2" width="33.81640625" style="6" customWidth="1"/>
    <col min="3" max="3" width="11.453125" style="5" customWidth="1"/>
    <col min="4" max="4" width="9.54296875" style="5" customWidth="1"/>
    <col min="5" max="5" width="10.1796875" style="5" customWidth="1"/>
    <col min="6" max="6" width="12" style="5" customWidth="1"/>
    <col min="7" max="7" width="11.26953125" style="5" customWidth="1"/>
    <col min="8" max="8" width="12.7265625" style="5" customWidth="1"/>
    <col min="9" max="9" width="13.1796875" style="5" customWidth="1"/>
    <col min="10" max="10" width="12.1796875" style="5" customWidth="1"/>
    <col min="11" max="11" width="9.54296875" style="5" customWidth="1"/>
    <col min="12" max="12" width="10.453125" style="5" customWidth="1"/>
    <col min="13" max="13" width="10" style="5" customWidth="1"/>
    <col min="14" max="14" width="12.1796875" style="5" customWidth="1"/>
    <col min="15" max="15" width="14.26953125" style="5" customWidth="1"/>
    <col min="16" max="16" width="16.54296875" style="5" hidden="1" customWidth="1"/>
    <col min="17" max="17" width="1.453125" style="5" customWidth="1"/>
    <col min="18" max="18" width="4.54296875" style="7" customWidth="1"/>
    <col min="19" max="19" width="8.54296875" style="5" customWidth="1"/>
    <col min="20" max="20" width="9.1796875" style="5"/>
    <col min="21" max="21" width="8.54296875" style="5" customWidth="1"/>
    <col min="22" max="22" width="9.1796875" style="5"/>
    <col min="23" max="23" width="8.54296875" style="5" customWidth="1"/>
    <col min="24" max="24" width="9.1796875" style="5"/>
    <col min="25" max="25" width="4.54296875" style="7" customWidth="1"/>
    <col min="26" max="26" width="8.453125" style="5" customWidth="1"/>
    <col min="27" max="27" width="4.54296875" style="5" customWidth="1"/>
    <col min="28" max="28" width="9" style="5" customWidth="1"/>
    <col min="29" max="29" width="11.453125" style="5" customWidth="1"/>
    <col min="30" max="30" width="11.54296875" style="5" customWidth="1"/>
    <col min="31" max="16384" width="9.1796875" style="5"/>
  </cols>
  <sheetData>
    <row r="1" spans="1:44" x14ac:dyDescent="0.3">
      <c r="AC1" s="8"/>
    </row>
    <row r="2" spans="1:44" x14ac:dyDescent="0.3">
      <c r="A2" s="9" t="s">
        <v>217</v>
      </c>
      <c r="C2" s="10"/>
      <c r="H2" s="11"/>
    </row>
    <row r="3" spans="1:44" x14ac:dyDescent="0.3">
      <c r="A3" s="12" t="s">
        <v>222</v>
      </c>
      <c r="C3" s="13"/>
      <c r="H3" s="11"/>
    </row>
    <row r="4" spans="1:44" x14ac:dyDescent="0.3">
      <c r="B4" s="14"/>
      <c r="C4" s="10"/>
      <c r="D4" s="10"/>
      <c r="E4" s="10"/>
      <c r="F4" s="10"/>
      <c r="G4" s="10"/>
      <c r="H4" s="11"/>
      <c r="I4" s="10"/>
      <c r="J4" s="10"/>
      <c r="K4" s="10"/>
      <c r="L4" s="10"/>
      <c r="M4" s="10"/>
      <c r="N4" s="10"/>
    </row>
    <row r="5" spans="1:44" x14ac:dyDescent="0.3">
      <c r="A5" s="15" t="s">
        <v>97</v>
      </c>
      <c r="B5" s="16"/>
      <c r="C5" s="15"/>
      <c r="D5" s="15"/>
      <c r="E5" s="15"/>
      <c r="F5" s="15"/>
      <c r="G5" s="15"/>
      <c r="H5" s="15"/>
      <c r="I5" s="10"/>
      <c r="J5" s="15"/>
      <c r="K5" s="15"/>
      <c r="L5" s="15"/>
      <c r="M5" s="15"/>
      <c r="N5" s="15"/>
    </row>
    <row r="6" spans="1:44" x14ac:dyDescent="0.3">
      <c r="B6" s="17"/>
      <c r="C6" s="18"/>
      <c r="D6" s="18"/>
      <c r="E6" s="18"/>
      <c r="F6" s="18"/>
      <c r="G6" s="18"/>
      <c r="J6" s="18"/>
      <c r="K6" s="18"/>
      <c r="L6" s="18"/>
      <c r="M6" s="18"/>
      <c r="N6" s="18"/>
      <c r="R6" s="19"/>
      <c r="S6" s="574" t="s">
        <v>55</v>
      </c>
      <c r="T6" s="574"/>
      <c r="U6" s="574"/>
      <c r="V6" s="574"/>
      <c r="W6" s="574"/>
      <c r="X6" s="574"/>
      <c r="Y6" s="575" t="s">
        <v>56</v>
      </c>
      <c r="Z6" s="575"/>
      <c r="AA6" s="575"/>
      <c r="AB6" s="575"/>
    </row>
    <row r="7" spans="1:44" x14ac:dyDescent="0.3">
      <c r="A7" s="576" t="s">
        <v>57</v>
      </c>
      <c r="B7" s="576" t="s">
        <v>91</v>
      </c>
      <c r="C7" s="575" t="s">
        <v>58</v>
      </c>
      <c r="D7" s="575" t="s">
        <v>59</v>
      </c>
      <c r="E7" s="575" t="s">
        <v>60</v>
      </c>
      <c r="F7" s="575" t="s">
        <v>61</v>
      </c>
      <c r="G7" s="575" t="s">
        <v>297</v>
      </c>
      <c r="H7" s="575"/>
      <c r="I7" s="575"/>
      <c r="J7" s="575" t="s">
        <v>299</v>
      </c>
      <c r="K7" s="578" t="s">
        <v>298</v>
      </c>
      <c r="L7" s="578"/>
      <c r="M7" s="578"/>
      <c r="N7" s="575" t="s">
        <v>300</v>
      </c>
      <c r="O7" s="578" t="s">
        <v>62</v>
      </c>
      <c r="P7" s="268"/>
      <c r="Q7" s="579"/>
      <c r="R7" s="580" t="s">
        <v>63</v>
      </c>
      <c r="S7" s="575" t="s">
        <v>64</v>
      </c>
      <c r="T7" s="575"/>
      <c r="U7" s="575" t="s">
        <v>65</v>
      </c>
      <c r="V7" s="575"/>
      <c r="W7" s="575" t="s">
        <v>66</v>
      </c>
      <c r="X7" s="575"/>
      <c r="Y7" s="575"/>
      <c r="Z7" s="575"/>
      <c r="AA7" s="575"/>
      <c r="AB7" s="575"/>
      <c r="AC7" s="577" t="s">
        <v>67</v>
      </c>
    </row>
    <row r="8" spans="1:44" ht="73.5" customHeight="1" x14ac:dyDescent="0.3">
      <c r="A8" s="576"/>
      <c r="B8" s="576"/>
      <c r="C8" s="575"/>
      <c r="D8" s="575"/>
      <c r="E8" s="575"/>
      <c r="F8" s="575"/>
      <c r="G8" s="269" t="s">
        <v>68</v>
      </c>
      <c r="H8" s="269" t="s">
        <v>69</v>
      </c>
      <c r="I8" s="269" t="s">
        <v>70</v>
      </c>
      <c r="J8" s="575"/>
      <c r="K8" s="269" t="s">
        <v>68</v>
      </c>
      <c r="L8" s="269" t="s">
        <v>69</v>
      </c>
      <c r="M8" s="270" t="s">
        <v>70</v>
      </c>
      <c r="N8" s="575"/>
      <c r="O8" s="578"/>
      <c r="P8" s="268"/>
      <c r="Q8" s="579"/>
      <c r="R8" s="580"/>
      <c r="S8" s="269" t="s">
        <v>71</v>
      </c>
      <c r="T8" s="269" t="s">
        <v>72</v>
      </c>
      <c r="U8" s="269" t="s">
        <v>71</v>
      </c>
      <c r="V8" s="269" t="s">
        <v>72</v>
      </c>
      <c r="W8" s="269" t="s">
        <v>71</v>
      </c>
      <c r="X8" s="269" t="s">
        <v>72</v>
      </c>
      <c r="Y8" s="271" t="s">
        <v>63</v>
      </c>
      <c r="Z8" s="272" t="s">
        <v>73</v>
      </c>
      <c r="AA8" s="273" t="s">
        <v>63</v>
      </c>
      <c r="AB8" s="272" t="s">
        <v>74</v>
      </c>
      <c r="AC8" s="577"/>
    </row>
    <row r="9" spans="1:44" x14ac:dyDescent="0.3">
      <c r="A9" s="27" t="s">
        <v>2</v>
      </c>
      <c r="B9" s="28" t="s">
        <v>3</v>
      </c>
      <c r="C9" s="29"/>
      <c r="D9" s="29"/>
      <c r="E9" s="29"/>
      <c r="F9" s="29"/>
      <c r="G9" s="29"/>
      <c r="H9" s="29"/>
      <c r="I9" s="29"/>
      <c r="J9" s="29"/>
      <c r="K9" s="29"/>
      <c r="L9" s="29"/>
      <c r="M9" s="29"/>
      <c r="N9" s="29"/>
      <c r="O9" s="30" t="e">
        <f>O10+O17+O13+O22</f>
        <v>#REF!</v>
      </c>
      <c r="P9" s="31"/>
      <c r="R9" s="32"/>
      <c r="S9" s="33"/>
      <c r="T9" s="33"/>
      <c r="U9" s="33"/>
      <c r="V9" s="33"/>
      <c r="W9" s="33"/>
      <c r="X9" s="33"/>
      <c r="Y9" s="32"/>
      <c r="Z9" s="33"/>
      <c r="AA9" s="34"/>
      <c r="AB9" s="33"/>
      <c r="AC9" s="35" t="e">
        <f>AC10+AC17+AC13+AC22</f>
        <v>#DIV/0!</v>
      </c>
    </row>
    <row r="10" spans="1:44" s="202" customFormat="1" x14ac:dyDescent="0.3">
      <c r="A10" s="199" t="s">
        <v>1</v>
      </c>
      <c r="B10" s="207" t="s">
        <v>4</v>
      </c>
      <c r="C10" s="207"/>
      <c r="D10" s="207"/>
      <c r="E10" s="207"/>
      <c r="F10" s="207"/>
      <c r="G10" s="207"/>
      <c r="H10" s="207"/>
      <c r="I10" s="207"/>
      <c r="J10" s="207"/>
      <c r="K10" s="207"/>
      <c r="L10" s="207"/>
      <c r="M10" s="207"/>
      <c r="N10" s="207"/>
      <c r="O10" s="200" t="e">
        <f>O11+O12+#REF!</f>
        <v>#REF!</v>
      </c>
      <c r="P10" s="201"/>
      <c r="R10" s="203"/>
      <c r="S10" s="206"/>
      <c r="T10" s="206"/>
      <c r="U10" s="206"/>
      <c r="V10" s="206"/>
      <c r="W10" s="206"/>
      <c r="X10" s="206"/>
      <c r="Y10" s="203"/>
      <c r="Z10" s="206"/>
      <c r="AA10" s="206"/>
      <c r="AB10" s="206"/>
      <c r="AC10" s="200" t="e">
        <f>AC11+AC12+#REF!-#REF!</f>
        <v>#DIV/0!</v>
      </c>
    </row>
    <row r="11" spans="1:44" x14ac:dyDescent="0.3">
      <c r="A11" s="274"/>
      <c r="B11" s="275"/>
      <c r="C11" s="274"/>
      <c r="D11" s="274"/>
      <c r="E11" s="276"/>
      <c r="F11" s="276"/>
      <c r="G11" s="276"/>
      <c r="H11" s="276"/>
      <c r="I11" s="276"/>
      <c r="J11" s="276"/>
      <c r="K11" s="276"/>
      <c r="L11" s="276"/>
      <c r="M11" s="276"/>
      <c r="N11" s="276"/>
      <c r="O11" s="39">
        <f>M11</f>
        <v>0</v>
      </c>
      <c r="P11" s="31"/>
      <c r="R11" s="267">
        <v>1</v>
      </c>
      <c r="S11" s="62" t="e">
        <f>modelis!G10</f>
        <v>#DIV/0!</v>
      </c>
      <c r="T11" s="41" t="e">
        <f>ROUND(O11*S11, 2)</f>
        <v>#DIV/0!</v>
      </c>
      <c r="U11" s="62" t="e">
        <f>modelis!G11</f>
        <v>#DIV/0!</v>
      </c>
      <c r="V11" s="41" t="e">
        <f>ROUND(O11*U11, 2)</f>
        <v>#DIV/0!</v>
      </c>
      <c r="W11" s="62" t="e">
        <f>modelis!G12</f>
        <v>#DIV/0!</v>
      </c>
      <c r="X11" s="41" t="e">
        <f>ROUND(O11*W11, 2)</f>
        <v>#DIV/0!</v>
      </c>
      <c r="Y11" s="267">
        <v>2</v>
      </c>
      <c r="Z11" s="62" t="e">
        <f>modelis!G15</f>
        <v>#DIV/0!</v>
      </c>
      <c r="AA11" s="33"/>
      <c r="AB11" s="33"/>
      <c r="AC11" s="39" t="e">
        <f>ROUND((T11+V11+X11)*Z11, 2)</f>
        <v>#DIV/0!</v>
      </c>
    </row>
    <row r="12" spans="1:44" ht="15.5" x14ac:dyDescent="0.3">
      <c r="A12" s="274"/>
      <c r="B12" s="275"/>
      <c r="C12" s="274"/>
      <c r="D12" s="274"/>
      <c r="E12" s="276"/>
      <c r="F12" s="276"/>
      <c r="G12" s="276"/>
      <c r="H12" s="276"/>
      <c r="I12" s="276"/>
      <c r="J12" s="276"/>
      <c r="K12" s="276"/>
      <c r="L12" s="276"/>
      <c r="M12" s="276"/>
      <c r="N12" s="276"/>
      <c r="O12" s="39">
        <f>M12</f>
        <v>0</v>
      </c>
      <c r="P12" s="31"/>
      <c r="R12" s="267">
        <v>1</v>
      </c>
      <c r="S12" s="62" t="e">
        <f>modelis!G10</f>
        <v>#DIV/0!</v>
      </c>
      <c r="T12" s="41" t="e">
        <f>ROUND(O12*S12, 2)</f>
        <v>#DIV/0!</v>
      </c>
      <c r="U12" s="62" t="e">
        <f>modelis!G11</f>
        <v>#DIV/0!</v>
      </c>
      <c r="V12" s="41" t="e">
        <f>ROUND(O12*U12, 2)</f>
        <v>#DIV/0!</v>
      </c>
      <c r="W12" s="62" t="e">
        <f>modelis!G12</f>
        <v>#DIV/0!</v>
      </c>
      <c r="X12" s="41" t="e">
        <f>ROUND(O12*W12, 2)</f>
        <v>#DIV/0!</v>
      </c>
      <c r="Y12" s="267">
        <v>2</v>
      </c>
      <c r="Z12" s="62" t="e">
        <f>modelis!G15</f>
        <v>#DIV/0!</v>
      </c>
      <c r="AA12" s="33"/>
      <c r="AB12" s="33"/>
      <c r="AC12" s="39" t="e">
        <f>ROUND((T12+V12+X12)*Z12, 2)</f>
        <v>#DIV/0!</v>
      </c>
      <c r="AR12" s="277" t="s">
        <v>212</v>
      </c>
    </row>
    <row r="13" spans="1:44" s="202" customFormat="1" x14ac:dyDescent="0.3">
      <c r="A13" s="199" t="s">
        <v>10</v>
      </c>
      <c r="B13" s="207" t="s">
        <v>75</v>
      </c>
      <c r="C13" s="207"/>
      <c r="D13" s="207"/>
      <c r="E13" s="207"/>
      <c r="F13" s="207"/>
      <c r="G13" s="207"/>
      <c r="H13" s="207"/>
      <c r="I13" s="207"/>
      <c r="J13" s="207"/>
      <c r="K13" s="207"/>
      <c r="L13" s="207"/>
      <c r="M13" s="207"/>
      <c r="N13" s="207"/>
      <c r="O13" s="200">
        <f>O14</f>
        <v>0</v>
      </c>
      <c r="P13" s="201"/>
      <c r="R13" s="203"/>
      <c r="S13" s="206"/>
      <c r="T13" s="206"/>
      <c r="U13" s="278"/>
      <c r="V13" s="206"/>
      <c r="W13" s="204"/>
      <c r="X13" s="206"/>
      <c r="Y13" s="203"/>
      <c r="Z13" s="204"/>
      <c r="AA13" s="206"/>
      <c r="AB13" s="206"/>
      <c r="AC13" s="200" t="e">
        <f>AC14</f>
        <v>#DIV/0!</v>
      </c>
    </row>
    <row r="14" spans="1:44" x14ac:dyDescent="0.3">
      <c r="A14" s="274"/>
      <c r="B14" s="275"/>
      <c r="C14" s="274"/>
      <c r="D14" s="274"/>
      <c r="E14" s="276"/>
      <c r="F14" s="276"/>
      <c r="G14" s="276"/>
      <c r="H14" s="276"/>
      <c r="I14" s="276"/>
      <c r="J14" s="276"/>
      <c r="K14" s="276"/>
      <c r="L14" s="276"/>
      <c r="M14" s="276"/>
      <c r="N14" s="276"/>
      <c r="O14" s="39">
        <f>M14</f>
        <v>0</v>
      </c>
      <c r="P14" s="31"/>
      <c r="R14" s="267">
        <v>1</v>
      </c>
      <c r="S14" s="62" t="e">
        <f>modelis!G10</f>
        <v>#DIV/0!</v>
      </c>
      <c r="T14" s="41" t="e">
        <f>ROUND(O14*S14, 2)</f>
        <v>#DIV/0!</v>
      </c>
      <c r="U14" s="279" t="e">
        <f>modelis!G11</f>
        <v>#DIV/0!</v>
      </c>
      <c r="V14" s="41" t="e">
        <f>ROUND(O14*U14, 2)</f>
        <v>#DIV/0!</v>
      </c>
      <c r="W14" s="62" t="e">
        <f>modelis!G12</f>
        <v>#DIV/0!</v>
      </c>
      <c r="X14" s="41" t="e">
        <f>ROUND(O14*W14, 2)</f>
        <v>#DIV/0!</v>
      </c>
      <c r="Y14" s="267">
        <v>2</v>
      </c>
      <c r="Z14" s="62" t="e">
        <f>modelis!G15</f>
        <v>#DIV/0!</v>
      </c>
      <c r="AA14" s="33"/>
      <c r="AB14" s="33"/>
      <c r="AC14" s="39" t="e">
        <f>ROUND((T14+V14+X14)*Z14, 2)</f>
        <v>#DIV/0!</v>
      </c>
    </row>
    <row r="15" spans="1:44" x14ac:dyDescent="0.3">
      <c r="A15" s="274"/>
      <c r="B15" s="275"/>
      <c r="C15" s="274"/>
      <c r="D15" s="274"/>
      <c r="E15" s="276"/>
      <c r="F15" s="276"/>
      <c r="G15" s="276"/>
      <c r="H15" s="276"/>
      <c r="I15" s="276"/>
      <c r="J15" s="276"/>
      <c r="K15" s="276"/>
      <c r="L15" s="276"/>
      <c r="M15" s="276"/>
      <c r="N15" s="276"/>
      <c r="O15" s="39"/>
      <c r="P15" s="31"/>
      <c r="R15" s="267"/>
      <c r="S15" s="62"/>
      <c r="T15" s="41"/>
      <c r="U15" s="279"/>
      <c r="V15" s="41"/>
      <c r="W15" s="62"/>
      <c r="X15" s="41"/>
      <c r="Y15" s="267"/>
      <c r="Z15" s="62"/>
      <c r="AA15" s="33"/>
      <c r="AB15" s="33"/>
      <c r="AC15" s="39"/>
    </row>
    <row r="16" spans="1:44" x14ac:dyDescent="0.3">
      <c r="A16" s="280" t="s">
        <v>233</v>
      </c>
      <c r="B16" s="281" t="s">
        <v>234</v>
      </c>
      <c r="C16" s="282"/>
      <c r="D16" s="282"/>
      <c r="E16" s="283"/>
      <c r="F16" s="283"/>
      <c r="G16" s="283"/>
      <c r="H16" s="283"/>
      <c r="I16" s="283"/>
      <c r="J16" s="283"/>
      <c r="K16" s="283"/>
      <c r="L16" s="283"/>
      <c r="M16" s="283"/>
      <c r="N16" s="283"/>
      <c r="O16" s="284"/>
      <c r="P16" s="285"/>
      <c r="Q16" s="286"/>
      <c r="R16" s="287"/>
      <c r="S16" s="288"/>
      <c r="T16" s="289"/>
      <c r="U16" s="290"/>
      <c r="V16" s="289"/>
      <c r="W16" s="288"/>
      <c r="X16" s="289"/>
      <c r="Y16" s="287"/>
      <c r="Z16" s="288"/>
      <c r="AA16" s="291"/>
      <c r="AB16" s="291"/>
      <c r="AC16" s="284"/>
    </row>
    <row r="17" spans="1:46" s="202" customFormat="1" x14ac:dyDescent="0.3">
      <c r="A17" s="199" t="s">
        <v>235</v>
      </c>
      <c r="B17" s="207" t="s">
        <v>76</v>
      </c>
      <c r="C17" s="207"/>
      <c r="D17" s="207"/>
      <c r="E17" s="207"/>
      <c r="F17" s="207"/>
      <c r="G17" s="207"/>
      <c r="H17" s="207"/>
      <c r="I17" s="207"/>
      <c r="J17" s="207"/>
      <c r="K17" s="207"/>
      <c r="L17" s="207"/>
      <c r="M17" s="207"/>
      <c r="N17" s="207"/>
      <c r="O17" s="200">
        <f>SUM(O18:O21)</f>
        <v>0</v>
      </c>
      <c r="P17" s="201"/>
      <c r="R17" s="203"/>
      <c r="S17" s="204"/>
      <c r="T17" s="205"/>
      <c r="U17" s="278"/>
      <c r="V17" s="205"/>
      <c r="W17" s="204"/>
      <c r="X17" s="205"/>
      <c r="Y17" s="203"/>
      <c r="Z17" s="204"/>
      <c r="AA17" s="206"/>
      <c r="AB17" s="206"/>
      <c r="AC17" s="200" t="e">
        <f>SUM(AC18:AC21)</f>
        <v>#DIV/0!</v>
      </c>
    </row>
    <row r="18" spans="1:46" ht="14.5" x14ac:dyDescent="0.3">
      <c r="A18" s="274"/>
      <c r="B18" s="275"/>
      <c r="C18" s="274"/>
      <c r="D18" s="274"/>
      <c r="E18" s="276"/>
      <c r="F18" s="276"/>
      <c r="G18" s="276"/>
      <c r="H18" s="276"/>
      <c r="I18" s="276"/>
      <c r="J18" s="276"/>
      <c r="K18" s="276"/>
      <c r="L18" s="276"/>
      <c r="M18" s="276"/>
      <c r="N18" s="276"/>
      <c r="O18" s="39">
        <f>M18</f>
        <v>0</v>
      </c>
      <c r="P18" s="31"/>
      <c r="R18" s="32">
        <v>1</v>
      </c>
      <c r="S18" s="62" t="e">
        <f>modelis!G10</f>
        <v>#DIV/0!</v>
      </c>
      <c r="T18" s="41" t="e">
        <f>ROUND(O18*S18, 2)</f>
        <v>#DIV/0!</v>
      </c>
      <c r="U18" s="292" t="e">
        <f>modelis!G11</f>
        <v>#DIV/0!</v>
      </c>
      <c r="V18" s="41" t="e">
        <f>ROUND(O18*U18, 2)</f>
        <v>#DIV/0!</v>
      </c>
      <c r="W18" s="62" t="e">
        <f>modelis!G12</f>
        <v>#DIV/0!</v>
      </c>
      <c r="X18" s="41" t="e">
        <f>ROUND(O18*W18, 2)</f>
        <v>#DIV/0!</v>
      </c>
      <c r="Y18" s="32">
        <v>2</v>
      </c>
      <c r="Z18" s="62" t="e">
        <f>modelis!G15</f>
        <v>#DIV/0!</v>
      </c>
      <c r="AA18" s="34"/>
      <c r="AB18" s="33"/>
      <c r="AC18" s="42" t="e">
        <f>ROUND((T18+V18+X18)*Z18, 2)</f>
        <v>#DIV/0!</v>
      </c>
      <c r="AR18" s="293" t="s">
        <v>206</v>
      </c>
      <c r="AS18" s="294"/>
      <c r="AT18" s="294"/>
    </row>
    <row r="19" spans="1:46" ht="14.5" x14ac:dyDescent="0.3">
      <c r="A19" s="274">
        <v>1</v>
      </c>
      <c r="B19" s="275" t="s">
        <v>236</v>
      </c>
      <c r="C19" s="274"/>
      <c r="D19" s="274"/>
      <c r="E19" s="276"/>
      <c r="F19" s="276"/>
      <c r="G19" s="276"/>
      <c r="H19" s="276"/>
      <c r="I19" s="276"/>
      <c r="J19" s="276"/>
      <c r="K19" s="276"/>
      <c r="L19" s="276"/>
      <c r="M19" s="276"/>
      <c r="N19" s="276"/>
      <c r="O19" s="39">
        <f>M19</f>
        <v>0</v>
      </c>
      <c r="P19" s="31"/>
      <c r="R19" s="32">
        <v>1</v>
      </c>
      <c r="S19" s="62" t="e">
        <f>modelis!G10</f>
        <v>#DIV/0!</v>
      </c>
      <c r="T19" s="41" t="e">
        <f>ROUND(O19*S19, 2)</f>
        <v>#DIV/0!</v>
      </c>
      <c r="U19" s="292" t="e">
        <f>modelis!G11</f>
        <v>#DIV/0!</v>
      </c>
      <c r="V19" s="41" t="e">
        <f>ROUND(O19*U19, 2)</f>
        <v>#DIV/0!</v>
      </c>
      <c r="W19" s="62" t="e">
        <f>modelis!G12</f>
        <v>#DIV/0!</v>
      </c>
      <c r="X19" s="41" t="e">
        <f>ROUND(O19*W19, 2)</f>
        <v>#DIV/0!</v>
      </c>
      <c r="Y19" s="32">
        <v>2</v>
      </c>
      <c r="Z19" s="62" t="e">
        <f>modelis!G15</f>
        <v>#DIV/0!</v>
      </c>
      <c r="AA19" s="34"/>
      <c r="AB19" s="33"/>
      <c r="AC19" s="42" t="e">
        <f>ROUND((T19+V19+X19)*Z19, 2)</f>
        <v>#DIV/0!</v>
      </c>
      <c r="AR19" s="293" t="s">
        <v>207</v>
      </c>
      <c r="AS19" s="294"/>
      <c r="AT19" s="294"/>
    </row>
    <row r="20" spans="1:46" ht="14.5" x14ac:dyDescent="0.3">
      <c r="A20" s="274"/>
      <c r="B20" s="275"/>
      <c r="C20" s="274"/>
      <c r="D20" s="274"/>
      <c r="E20" s="276"/>
      <c r="F20" s="276"/>
      <c r="G20" s="276"/>
      <c r="H20" s="276"/>
      <c r="I20" s="276"/>
      <c r="J20" s="276"/>
      <c r="K20" s="276"/>
      <c r="L20" s="276"/>
      <c r="M20" s="276"/>
      <c r="N20" s="276"/>
      <c r="O20" s="39">
        <f>M20</f>
        <v>0</v>
      </c>
      <c r="P20" s="31"/>
      <c r="R20" s="32">
        <v>1</v>
      </c>
      <c r="S20" s="62" t="e">
        <f>modelis!G10</f>
        <v>#DIV/0!</v>
      </c>
      <c r="T20" s="41" t="e">
        <f>ROUND(O20*S20, 2)</f>
        <v>#DIV/0!</v>
      </c>
      <c r="U20" s="292" t="e">
        <f>modelis!G11</f>
        <v>#DIV/0!</v>
      </c>
      <c r="V20" s="41" t="e">
        <f>ROUND(O20*U20, 2)</f>
        <v>#DIV/0!</v>
      </c>
      <c r="W20" s="62" t="e">
        <f>modelis!G12</f>
        <v>#DIV/0!</v>
      </c>
      <c r="X20" s="41" t="e">
        <f>ROUND(O20*W20, 2)</f>
        <v>#DIV/0!</v>
      </c>
      <c r="Y20" s="32">
        <v>2</v>
      </c>
      <c r="Z20" s="62" t="e">
        <f>modelis!G15</f>
        <v>#DIV/0!</v>
      </c>
      <c r="AA20" s="34"/>
      <c r="AB20" s="33"/>
      <c r="AC20" s="42" t="e">
        <f>ROUND((T20+V20+X20)*Z20, 2)</f>
        <v>#DIV/0!</v>
      </c>
      <c r="AR20" s="293" t="s">
        <v>208</v>
      </c>
      <c r="AS20" s="294"/>
      <c r="AT20" s="294"/>
    </row>
    <row r="21" spans="1:46" ht="14.5" x14ac:dyDescent="0.3">
      <c r="A21" s="274"/>
      <c r="B21" s="275"/>
      <c r="C21" s="274"/>
      <c r="D21" s="274"/>
      <c r="E21" s="276"/>
      <c r="F21" s="276"/>
      <c r="G21" s="276"/>
      <c r="H21" s="276"/>
      <c r="I21" s="276"/>
      <c r="J21" s="276"/>
      <c r="K21" s="276"/>
      <c r="L21" s="276"/>
      <c r="M21" s="276"/>
      <c r="N21" s="276"/>
      <c r="O21" s="39">
        <f>M21</f>
        <v>0</v>
      </c>
      <c r="P21" s="31"/>
      <c r="R21" s="32">
        <v>1</v>
      </c>
      <c r="S21" s="62" t="e">
        <f>modelis!G10</f>
        <v>#DIV/0!</v>
      </c>
      <c r="T21" s="41" t="e">
        <f>ROUND(O21*S21, 2)</f>
        <v>#DIV/0!</v>
      </c>
      <c r="U21" s="292" t="e">
        <f>modelis!G11</f>
        <v>#DIV/0!</v>
      </c>
      <c r="V21" s="41" t="e">
        <f>ROUND(O21*U21, 2)</f>
        <v>#DIV/0!</v>
      </c>
      <c r="W21" s="62" t="e">
        <f>modelis!G12</f>
        <v>#DIV/0!</v>
      </c>
      <c r="X21" s="41" t="e">
        <f>ROUND(O21*W21, 2)</f>
        <v>#DIV/0!</v>
      </c>
      <c r="Y21" s="32">
        <v>2</v>
      </c>
      <c r="Z21" s="62" t="e">
        <f>modelis!G15</f>
        <v>#DIV/0!</v>
      </c>
      <c r="AA21" s="45"/>
      <c r="AB21" s="40"/>
      <c r="AC21" s="42" t="e">
        <f>ROUND((T21+V21+X21)*Z21, 2)</f>
        <v>#DIV/0!</v>
      </c>
      <c r="AR21" s="295"/>
    </row>
    <row r="22" spans="1:46" s="202" customFormat="1" ht="14.5" x14ac:dyDescent="0.3">
      <c r="A22" s="296" t="s">
        <v>237</v>
      </c>
      <c r="B22" s="297" t="s">
        <v>77</v>
      </c>
      <c r="C22" s="298"/>
      <c r="D22" s="298"/>
      <c r="E22" s="298"/>
      <c r="F22" s="298"/>
      <c r="G22" s="298"/>
      <c r="H22" s="298"/>
      <c r="I22" s="298"/>
      <c r="J22" s="298"/>
      <c r="K22" s="298"/>
      <c r="L22" s="298"/>
      <c r="M22" s="298"/>
      <c r="N22" s="298"/>
      <c r="O22" s="200">
        <f>SUM(O23:O31)</f>
        <v>0</v>
      </c>
      <c r="P22" s="201"/>
      <c r="R22" s="203"/>
      <c r="S22" s="204"/>
      <c r="T22" s="205"/>
      <c r="U22" s="204"/>
      <c r="V22" s="205"/>
      <c r="W22" s="206"/>
      <c r="X22" s="205"/>
      <c r="Y22" s="203"/>
      <c r="Z22" s="206"/>
      <c r="AA22" s="206"/>
      <c r="AB22" s="206"/>
      <c r="AC22" s="200" t="e">
        <f>SUM(AC23:AC31)</f>
        <v>#DIV/0!</v>
      </c>
      <c r="AR22" s="295"/>
    </row>
    <row r="23" spans="1:46" x14ac:dyDescent="0.3">
      <c r="A23" s="274"/>
      <c r="B23" s="275"/>
      <c r="C23" s="274"/>
      <c r="D23" s="274"/>
      <c r="E23" s="276"/>
      <c r="F23" s="276"/>
      <c r="G23" s="276"/>
      <c r="H23" s="276"/>
      <c r="I23" s="276"/>
      <c r="J23" s="276"/>
      <c r="K23" s="276"/>
      <c r="L23" s="276"/>
      <c r="M23" s="276"/>
      <c r="N23" s="276"/>
      <c r="O23" s="39">
        <f t="shared" ref="O23:O31" si="0">M23</f>
        <v>0</v>
      </c>
      <c r="P23" s="44"/>
      <c r="R23" s="32"/>
      <c r="S23" s="62"/>
      <c r="T23" s="39"/>
      <c r="U23" s="62"/>
      <c r="V23" s="39"/>
      <c r="W23" s="40"/>
      <c r="X23" s="39"/>
      <c r="Y23" s="32"/>
      <c r="Z23" s="40"/>
      <c r="AA23" s="46">
        <v>3</v>
      </c>
      <c r="AB23" s="62" t="e">
        <f>modelis!F17</f>
        <v>#DIV/0!</v>
      </c>
      <c r="AC23" s="42" t="e">
        <f t="shared" ref="AC23:AC31" si="1">ROUND(O23*AB23, 2)</f>
        <v>#DIV/0!</v>
      </c>
    </row>
    <row r="24" spans="1:46" x14ac:dyDescent="0.3">
      <c r="A24" s="274"/>
      <c r="B24" s="275"/>
      <c r="C24" s="274"/>
      <c r="D24" s="274"/>
      <c r="E24" s="276"/>
      <c r="F24" s="276"/>
      <c r="G24" s="276"/>
      <c r="H24" s="276"/>
      <c r="I24" s="276"/>
      <c r="J24" s="276"/>
      <c r="K24" s="276"/>
      <c r="L24" s="276"/>
      <c r="M24" s="276"/>
      <c r="N24" s="276"/>
      <c r="O24" s="39">
        <f t="shared" si="0"/>
        <v>0</v>
      </c>
      <c r="R24" s="32"/>
      <c r="S24" s="62"/>
      <c r="T24" s="39"/>
      <c r="U24" s="62"/>
      <c r="V24" s="39"/>
      <c r="W24" s="40"/>
      <c r="X24" s="39"/>
      <c r="Y24" s="32"/>
      <c r="Z24" s="40"/>
      <c r="AA24" s="46">
        <v>3</v>
      </c>
      <c r="AB24" s="62" t="e">
        <f>modelis!F17</f>
        <v>#DIV/0!</v>
      </c>
      <c r="AC24" s="42" t="e">
        <f t="shared" si="1"/>
        <v>#DIV/0!</v>
      </c>
    </row>
    <row r="25" spans="1:46" x14ac:dyDescent="0.3">
      <c r="A25" s="274"/>
      <c r="B25" s="275"/>
      <c r="C25" s="274"/>
      <c r="D25" s="274"/>
      <c r="E25" s="276"/>
      <c r="F25" s="276"/>
      <c r="G25" s="276"/>
      <c r="H25" s="276"/>
      <c r="I25" s="276"/>
      <c r="J25" s="276"/>
      <c r="K25" s="276"/>
      <c r="L25" s="276"/>
      <c r="M25" s="276"/>
      <c r="N25" s="276"/>
      <c r="O25" s="39">
        <f t="shared" si="0"/>
        <v>0</v>
      </c>
      <c r="R25" s="32"/>
      <c r="S25" s="62"/>
      <c r="T25" s="39"/>
      <c r="U25" s="62"/>
      <c r="V25" s="39"/>
      <c r="W25" s="40"/>
      <c r="X25" s="39"/>
      <c r="Y25" s="32"/>
      <c r="Z25" s="40"/>
      <c r="AA25" s="46">
        <v>3</v>
      </c>
      <c r="AB25" s="62" t="e">
        <f>modelis!F17</f>
        <v>#DIV/0!</v>
      </c>
      <c r="AC25" s="42" t="e">
        <f t="shared" si="1"/>
        <v>#DIV/0!</v>
      </c>
    </row>
    <row r="26" spans="1:46" x14ac:dyDescent="0.3">
      <c r="A26" s="274"/>
      <c r="B26" s="275"/>
      <c r="C26" s="274"/>
      <c r="D26" s="274"/>
      <c r="E26" s="276"/>
      <c r="F26" s="276"/>
      <c r="G26" s="276"/>
      <c r="H26" s="276"/>
      <c r="I26" s="276"/>
      <c r="J26" s="276"/>
      <c r="K26" s="276"/>
      <c r="L26" s="276"/>
      <c r="M26" s="276"/>
      <c r="N26" s="276"/>
      <c r="O26" s="39">
        <f t="shared" si="0"/>
        <v>0</v>
      </c>
      <c r="R26" s="32"/>
      <c r="S26" s="62"/>
      <c r="T26" s="39"/>
      <c r="U26" s="62"/>
      <c r="V26" s="39"/>
      <c r="W26" s="40"/>
      <c r="X26" s="39"/>
      <c r="Y26" s="32"/>
      <c r="Z26" s="40"/>
      <c r="AA26" s="46">
        <v>3</v>
      </c>
      <c r="AB26" s="62" t="e">
        <f>modelis!F17</f>
        <v>#DIV/0!</v>
      </c>
      <c r="AC26" s="42" t="e">
        <f t="shared" si="1"/>
        <v>#DIV/0!</v>
      </c>
    </row>
    <row r="27" spans="1:46" x14ac:dyDescent="0.3">
      <c r="A27" s="274"/>
      <c r="B27" s="275"/>
      <c r="C27" s="274"/>
      <c r="D27" s="274"/>
      <c r="E27" s="276"/>
      <c r="F27" s="276"/>
      <c r="G27" s="276"/>
      <c r="H27" s="276"/>
      <c r="I27" s="276"/>
      <c r="J27" s="276"/>
      <c r="K27" s="276"/>
      <c r="L27" s="276"/>
      <c r="M27" s="276"/>
      <c r="N27" s="276"/>
      <c r="O27" s="39">
        <f t="shared" si="0"/>
        <v>0</v>
      </c>
      <c r="R27" s="32"/>
      <c r="S27" s="62"/>
      <c r="T27" s="39"/>
      <c r="U27" s="39"/>
      <c r="V27" s="39"/>
      <c r="W27" s="40"/>
      <c r="X27" s="39"/>
      <c r="Y27" s="32"/>
      <c r="Z27" s="40"/>
      <c r="AA27" s="46">
        <v>3</v>
      </c>
      <c r="AB27" s="62" t="e">
        <f>modelis!F17</f>
        <v>#DIV/0!</v>
      </c>
      <c r="AC27" s="42" t="e">
        <f t="shared" si="1"/>
        <v>#DIV/0!</v>
      </c>
    </row>
    <row r="28" spans="1:46" x14ac:dyDescent="0.3">
      <c r="A28" s="274"/>
      <c r="B28" s="275"/>
      <c r="C28" s="274"/>
      <c r="D28" s="274"/>
      <c r="E28" s="276"/>
      <c r="F28" s="276"/>
      <c r="G28" s="276"/>
      <c r="H28" s="276"/>
      <c r="I28" s="276"/>
      <c r="J28" s="276"/>
      <c r="K28" s="276"/>
      <c r="L28" s="276"/>
      <c r="M28" s="276"/>
      <c r="N28" s="276"/>
      <c r="O28" s="39">
        <f t="shared" si="0"/>
        <v>0</v>
      </c>
      <c r="R28" s="32"/>
      <c r="S28" s="40"/>
      <c r="T28" s="39"/>
      <c r="U28" s="39"/>
      <c r="V28" s="39"/>
      <c r="W28" s="40"/>
      <c r="X28" s="39"/>
      <c r="Y28" s="32"/>
      <c r="Z28" s="40"/>
      <c r="AA28" s="46">
        <v>3</v>
      </c>
      <c r="AB28" s="62" t="e">
        <f>modelis!F17</f>
        <v>#DIV/0!</v>
      </c>
      <c r="AC28" s="42" t="e">
        <f t="shared" si="1"/>
        <v>#DIV/0!</v>
      </c>
    </row>
    <row r="29" spans="1:46" x14ac:dyDescent="0.3">
      <c r="A29" s="274"/>
      <c r="B29" s="275"/>
      <c r="C29" s="274"/>
      <c r="D29" s="274"/>
      <c r="E29" s="276"/>
      <c r="F29" s="276"/>
      <c r="G29" s="276"/>
      <c r="H29" s="276"/>
      <c r="I29" s="276"/>
      <c r="J29" s="276"/>
      <c r="K29" s="276"/>
      <c r="L29" s="276"/>
      <c r="M29" s="276"/>
      <c r="N29" s="276"/>
      <c r="O29" s="39">
        <f t="shared" si="0"/>
        <v>0</v>
      </c>
      <c r="R29" s="32"/>
      <c r="S29" s="40"/>
      <c r="T29" s="39"/>
      <c r="U29" s="39"/>
      <c r="V29" s="39"/>
      <c r="W29" s="40"/>
      <c r="X29" s="39"/>
      <c r="Y29" s="32"/>
      <c r="Z29" s="40"/>
      <c r="AA29" s="46">
        <v>3</v>
      </c>
      <c r="AB29" s="62" t="e">
        <f>modelis!F17</f>
        <v>#DIV/0!</v>
      </c>
      <c r="AC29" s="42" t="e">
        <f t="shared" si="1"/>
        <v>#DIV/0!</v>
      </c>
    </row>
    <row r="30" spans="1:46" x14ac:dyDescent="0.3">
      <c r="A30" s="274"/>
      <c r="B30" s="275"/>
      <c r="C30" s="274"/>
      <c r="D30" s="274"/>
      <c r="E30" s="276"/>
      <c r="F30" s="276"/>
      <c r="G30" s="276"/>
      <c r="H30" s="276"/>
      <c r="I30" s="276"/>
      <c r="J30" s="276"/>
      <c r="K30" s="276"/>
      <c r="L30" s="276"/>
      <c r="M30" s="276"/>
      <c r="N30" s="276"/>
      <c r="O30" s="39">
        <f t="shared" si="0"/>
        <v>0</v>
      </c>
      <c r="R30" s="32"/>
      <c r="S30" s="40"/>
      <c r="T30" s="39"/>
      <c r="U30" s="39"/>
      <c r="V30" s="39"/>
      <c r="W30" s="40"/>
      <c r="X30" s="39"/>
      <c r="Y30" s="32"/>
      <c r="Z30" s="40"/>
      <c r="AA30" s="46">
        <v>3</v>
      </c>
      <c r="AB30" s="62" t="e">
        <f>modelis!F17</f>
        <v>#DIV/0!</v>
      </c>
      <c r="AC30" s="42" t="e">
        <f t="shared" si="1"/>
        <v>#DIV/0!</v>
      </c>
    </row>
    <row r="31" spans="1:46" x14ac:dyDescent="0.3">
      <c r="A31" s="274"/>
      <c r="B31" s="275"/>
      <c r="C31" s="274"/>
      <c r="D31" s="274"/>
      <c r="E31" s="276"/>
      <c r="F31" s="276"/>
      <c r="G31" s="276"/>
      <c r="H31" s="276"/>
      <c r="I31" s="276"/>
      <c r="J31" s="276"/>
      <c r="K31" s="276"/>
      <c r="L31" s="276"/>
      <c r="M31" s="276"/>
      <c r="N31" s="276"/>
      <c r="O31" s="39">
        <f t="shared" si="0"/>
        <v>0</v>
      </c>
      <c r="R31" s="32"/>
      <c r="S31" s="40"/>
      <c r="T31" s="39"/>
      <c r="U31" s="39"/>
      <c r="V31" s="39"/>
      <c r="W31" s="40"/>
      <c r="X31" s="39"/>
      <c r="Y31" s="32"/>
      <c r="Z31" s="40"/>
      <c r="AA31" s="46">
        <v>3</v>
      </c>
      <c r="AB31" s="62" t="e">
        <f>modelis!F17</f>
        <v>#DIV/0!</v>
      </c>
      <c r="AC31" s="42" t="e">
        <f t="shared" si="1"/>
        <v>#DIV/0!</v>
      </c>
    </row>
    <row r="32" spans="1:46" s="202" customFormat="1" ht="28" x14ac:dyDescent="0.3">
      <c r="A32" s="299" t="s">
        <v>10</v>
      </c>
      <c r="B32" s="300" t="s">
        <v>78</v>
      </c>
      <c r="C32" s="301"/>
      <c r="D32" s="301"/>
      <c r="E32" s="302"/>
      <c r="F32" s="302"/>
      <c r="G32" s="302"/>
      <c r="H32" s="302"/>
      <c r="I32" s="302"/>
      <c r="J32" s="302"/>
      <c r="K32" s="302"/>
      <c r="L32" s="302"/>
      <c r="M32" s="302"/>
      <c r="N32" s="302"/>
      <c r="O32" s="200">
        <f>SUM(O33:O35)</f>
        <v>0</v>
      </c>
      <c r="R32" s="203"/>
      <c r="S32" s="208"/>
      <c r="T32" s="205"/>
      <c r="U32" s="205"/>
      <c r="V32" s="205"/>
      <c r="W32" s="208"/>
      <c r="X32" s="205"/>
      <c r="Y32" s="203"/>
      <c r="Z32" s="208"/>
      <c r="AA32" s="209"/>
      <c r="AB32" s="204"/>
      <c r="AC32" s="200" t="e">
        <f>SUM(AC33:AC35)</f>
        <v>#DIV/0!</v>
      </c>
    </row>
    <row r="33" spans="1:29" x14ac:dyDescent="0.3">
      <c r="A33" s="303"/>
      <c r="B33" s="275"/>
      <c r="C33" s="274"/>
      <c r="D33" s="274"/>
      <c r="E33" s="276"/>
      <c r="F33" s="276"/>
      <c r="G33" s="276"/>
      <c r="H33" s="276"/>
      <c r="I33" s="276"/>
      <c r="J33" s="276"/>
      <c r="K33" s="276"/>
      <c r="L33" s="276"/>
      <c r="M33" s="276"/>
      <c r="N33" s="276"/>
      <c r="O33" s="39">
        <f>M33</f>
        <v>0</v>
      </c>
      <c r="R33" s="32"/>
      <c r="S33" s="40"/>
      <c r="T33" s="39"/>
      <c r="U33" s="39"/>
      <c r="V33" s="39"/>
      <c r="W33" s="40"/>
      <c r="X33" s="39"/>
      <c r="Y33" s="32"/>
      <c r="Z33" s="40"/>
      <c r="AA33" s="46">
        <v>3</v>
      </c>
      <c r="AB33" s="62" t="e">
        <f>modelis!F17</f>
        <v>#DIV/0!</v>
      </c>
      <c r="AC33" s="42" t="e">
        <f>ROUND(O33*AB33, 2)</f>
        <v>#DIV/0!</v>
      </c>
    </row>
    <row r="34" spans="1:29" x14ac:dyDescent="0.3">
      <c r="A34" s="303"/>
      <c r="B34" s="275"/>
      <c r="C34" s="274"/>
      <c r="D34" s="274"/>
      <c r="E34" s="276"/>
      <c r="F34" s="276"/>
      <c r="G34" s="276"/>
      <c r="H34" s="276"/>
      <c r="I34" s="276"/>
      <c r="J34" s="276"/>
      <c r="K34" s="276"/>
      <c r="L34" s="276"/>
      <c r="M34" s="276"/>
      <c r="N34" s="276"/>
      <c r="O34" s="39">
        <f>M34</f>
        <v>0</v>
      </c>
      <c r="R34" s="32"/>
      <c r="S34" s="40"/>
      <c r="T34" s="39"/>
      <c r="U34" s="39"/>
      <c r="V34" s="39"/>
      <c r="W34" s="40"/>
      <c r="X34" s="39"/>
      <c r="Y34" s="32"/>
      <c r="Z34" s="40"/>
      <c r="AA34" s="46">
        <v>3</v>
      </c>
      <c r="AB34" s="62" t="e">
        <f>modelis!F17</f>
        <v>#DIV/0!</v>
      </c>
      <c r="AC34" s="42" t="e">
        <f>ROUND(O34*AB34, 2)</f>
        <v>#DIV/0!</v>
      </c>
    </row>
    <row r="35" spans="1:29" x14ac:dyDescent="0.3">
      <c r="A35" s="274"/>
      <c r="B35" s="304"/>
      <c r="C35" s="305"/>
      <c r="D35" s="274"/>
      <c r="E35" s="276"/>
      <c r="F35" s="276"/>
      <c r="G35" s="306"/>
      <c r="H35" s="276"/>
      <c r="I35" s="276"/>
      <c r="J35" s="276"/>
      <c r="K35" s="276"/>
      <c r="L35" s="276"/>
      <c r="M35" s="276"/>
      <c r="N35" s="276"/>
      <c r="O35" s="39"/>
      <c r="R35" s="32"/>
      <c r="S35" s="40"/>
      <c r="T35" s="39"/>
      <c r="U35" s="39"/>
      <c r="V35" s="39"/>
      <c r="W35" s="40"/>
      <c r="X35" s="39"/>
      <c r="Y35" s="32"/>
      <c r="Z35" s="40"/>
      <c r="AA35" s="46"/>
      <c r="AB35" s="40"/>
      <c r="AC35" s="42"/>
    </row>
    <row r="36" spans="1:29" x14ac:dyDescent="0.3">
      <c r="A36" s="33"/>
      <c r="B36" s="27" t="s">
        <v>79</v>
      </c>
      <c r="C36" s="48"/>
      <c r="D36" s="48"/>
      <c r="E36" s="48"/>
      <c r="F36" s="48"/>
      <c r="G36" s="30">
        <f t="shared" ref="G36:N36" si="2">SUM(G11:G35)</f>
        <v>0</v>
      </c>
      <c r="H36" s="30">
        <f t="shared" si="2"/>
        <v>0</v>
      </c>
      <c r="I36" s="30">
        <f t="shared" si="2"/>
        <v>0</v>
      </c>
      <c r="J36" s="30">
        <f t="shared" si="2"/>
        <v>0</v>
      </c>
      <c r="K36" s="30">
        <f t="shared" si="2"/>
        <v>0</v>
      </c>
      <c r="L36" s="30">
        <f t="shared" si="2"/>
        <v>0</v>
      </c>
      <c r="M36" s="30">
        <f t="shared" si="2"/>
        <v>0</v>
      </c>
      <c r="N36" s="30">
        <f t="shared" si="2"/>
        <v>0</v>
      </c>
      <c r="O36" s="30" t="e">
        <f>O9+O32</f>
        <v>#REF!</v>
      </c>
      <c r="P36" s="31"/>
      <c r="R36" s="32"/>
      <c r="S36" s="33"/>
      <c r="T36" s="39"/>
      <c r="U36" s="39"/>
      <c r="V36" s="39"/>
      <c r="W36" s="33"/>
      <c r="X36" s="39"/>
      <c r="Y36" s="32"/>
      <c r="Z36" s="33"/>
      <c r="AA36" s="34"/>
      <c r="AB36" s="33"/>
      <c r="AC36" s="35" t="e">
        <f>AC9+AC32</f>
        <v>#DIV/0!</v>
      </c>
    </row>
    <row r="37" spans="1:29" x14ac:dyDescent="0.3">
      <c r="F37" s="114"/>
    </row>
    <row r="38" spans="1:29" x14ac:dyDescent="0.3">
      <c r="B38" s="5"/>
      <c r="K38" s="49"/>
    </row>
    <row r="39" spans="1:29" x14ac:dyDescent="0.3">
      <c r="B39" s="5"/>
      <c r="J39" s="49"/>
      <c r="N39" s="49"/>
    </row>
    <row r="40" spans="1:29" x14ac:dyDescent="0.3">
      <c r="B40" s="5"/>
      <c r="G40" s="5" t="s">
        <v>2</v>
      </c>
      <c r="H40" s="5" t="s">
        <v>3</v>
      </c>
      <c r="J40" s="49"/>
    </row>
    <row r="41" spans="1:29" x14ac:dyDescent="0.3">
      <c r="G41" s="5" t="s">
        <v>1</v>
      </c>
      <c r="H41" s="5" t="s">
        <v>4</v>
      </c>
    </row>
    <row r="42" spans="1:29" x14ac:dyDescent="0.3">
      <c r="B42" s="14" t="s">
        <v>80</v>
      </c>
      <c r="C42" s="10"/>
      <c r="D42" s="10"/>
      <c r="E42" s="10"/>
      <c r="F42" s="10"/>
      <c r="G42" s="50" t="s">
        <v>10</v>
      </c>
      <c r="H42" s="10" t="s">
        <v>5</v>
      </c>
      <c r="I42" s="10"/>
      <c r="J42" s="10"/>
      <c r="K42" s="10"/>
      <c r="L42" s="10"/>
      <c r="M42" s="10"/>
      <c r="N42" s="10"/>
    </row>
    <row r="43" spans="1:29" x14ac:dyDescent="0.3">
      <c r="B43" s="14"/>
      <c r="C43" s="10"/>
      <c r="D43" s="10"/>
      <c r="E43" s="10"/>
      <c r="F43" s="10"/>
      <c r="G43" s="50" t="s">
        <v>233</v>
      </c>
      <c r="H43" s="10" t="s">
        <v>238</v>
      </c>
      <c r="I43" s="10"/>
      <c r="J43" s="10"/>
      <c r="K43" s="50"/>
      <c r="L43" s="10"/>
      <c r="M43" s="10"/>
      <c r="N43" s="10"/>
    </row>
    <row r="44" spans="1:29" x14ac:dyDescent="0.3">
      <c r="B44" s="14" t="s">
        <v>54</v>
      </c>
      <c r="C44" s="10"/>
      <c r="D44" s="10"/>
      <c r="E44" s="10"/>
      <c r="F44" s="10"/>
      <c r="G44" s="50" t="s">
        <v>235</v>
      </c>
      <c r="H44" s="10" t="s">
        <v>239</v>
      </c>
      <c r="I44" s="10"/>
      <c r="J44" s="10"/>
      <c r="K44" s="50"/>
      <c r="L44" s="10"/>
      <c r="M44" s="10"/>
      <c r="N44" s="10"/>
    </row>
    <row r="45" spans="1:29" x14ac:dyDescent="0.3">
      <c r="B45" s="14" t="s">
        <v>81</v>
      </c>
      <c r="C45" s="10"/>
      <c r="D45" s="10"/>
      <c r="E45" s="10"/>
      <c r="F45" s="10"/>
      <c r="G45" s="10" t="s">
        <v>240</v>
      </c>
      <c r="H45" s="10" t="s">
        <v>241</v>
      </c>
      <c r="I45" s="10"/>
      <c r="J45" s="10"/>
      <c r="K45" s="10"/>
      <c r="L45" s="10"/>
      <c r="M45" s="10"/>
      <c r="N45" s="10"/>
    </row>
    <row r="46" spans="1:29" x14ac:dyDescent="0.3">
      <c r="G46" s="5" t="s">
        <v>12</v>
      </c>
      <c r="H46" s="5" t="s">
        <v>242</v>
      </c>
    </row>
    <row r="47" spans="1:29" x14ac:dyDescent="0.3">
      <c r="H47" s="5" t="s">
        <v>79</v>
      </c>
    </row>
  </sheetData>
  <mergeCells count="19">
    <mergeCell ref="AC7:AC8"/>
    <mergeCell ref="K7:M7"/>
    <mergeCell ref="N7:N8"/>
    <mergeCell ref="O7:O8"/>
    <mergeCell ref="Q7:Q8"/>
    <mergeCell ref="R7:R8"/>
    <mergeCell ref="S7:T7"/>
    <mergeCell ref="S6:X6"/>
    <mergeCell ref="Y6:AB7"/>
    <mergeCell ref="A7:A8"/>
    <mergeCell ref="B7:B8"/>
    <mergeCell ref="C7:C8"/>
    <mergeCell ref="D7:D8"/>
    <mergeCell ref="E7:E8"/>
    <mergeCell ref="F7:F8"/>
    <mergeCell ref="G7:I7"/>
    <mergeCell ref="J7:J8"/>
    <mergeCell ref="U7:V7"/>
    <mergeCell ref="W7:X7"/>
  </mergeCells>
  <pageMargins left="0.21" right="0.28000000000000003" top="0.19685039370078741" bottom="0" header="0" footer="0"/>
  <pageSetup paperSize="9" scale="55" fitToHeight="2"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C048E-A4AA-4175-BDDC-747D80A91FDA}">
  <sheetPr codeName="Sheet5">
    <tabColor rgb="FF92D050"/>
    <pageSetUpPr fitToPage="1"/>
  </sheetPr>
  <dimension ref="A1:AD57"/>
  <sheetViews>
    <sheetView zoomScale="80" zoomScaleNormal="80" zoomScaleSheetLayoutView="85" workbookViewId="0">
      <pane xSplit="4" ySplit="8" topLeftCell="E9" activePane="bottomRight" state="frozen"/>
      <selection activeCell="A5" sqref="A5"/>
      <selection pane="topRight" activeCell="E5" sqref="E5"/>
      <selection pane="bottomLeft" activeCell="A9" sqref="A9"/>
      <selection pane="bottomRight" activeCell="D7" sqref="D7:D8"/>
    </sheetView>
  </sheetViews>
  <sheetFormatPr defaultColWidth="9.1796875" defaultRowHeight="14" x14ac:dyDescent="0.3"/>
  <cols>
    <col min="1" max="1" width="5.1796875" style="5" customWidth="1"/>
    <col min="2" max="2" width="32.26953125" style="6" customWidth="1"/>
    <col min="3" max="3" width="0.81640625" style="5" customWidth="1"/>
    <col min="4" max="4" width="30.54296875" style="5" customWidth="1"/>
    <col min="5" max="5" width="4.54296875" style="5" customWidth="1"/>
    <col min="6" max="6" width="9" style="5" customWidth="1"/>
    <col min="7" max="7" width="9.7265625" style="5" customWidth="1"/>
    <col min="8" max="8" width="9.453125" style="5" customWidth="1"/>
    <col min="9" max="9" width="9.7265625" style="5" customWidth="1"/>
    <col min="10" max="10" width="8.453125" style="5" customWidth="1"/>
    <col min="11" max="11" width="11.54296875" style="5" customWidth="1"/>
    <col min="12" max="12" width="5.7265625" style="5" bestFit="1" customWidth="1"/>
    <col min="13" max="13" width="6.453125" style="5" bestFit="1" customWidth="1"/>
    <col min="14" max="14" width="5.26953125" style="5" customWidth="1"/>
    <col min="15" max="15" width="7.26953125" style="5" customWidth="1"/>
    <col min="16" max="16" width="7.7265625" style="5" customWidth="1"/>
    <col min="17" max="17" width="11.7265625" style="5" customWidth="1"/>
    <col min="18" max="18" width="0.54296875" style="5" customWidth="1"/>
    <col min="19" max="19" width="4.1796875" style="19" customWidth="1"/>
    <col min="20" max="20" width="8.26953125" style="5" customWidth="1"/>
    <col min="21" max="21" width="10.26953125" style="5" customWidth="1"/>
    <col min="22" max="22" width="8.26953125" style="5" customWidth="1"/>
    <col min="23" max="23" width="9.1796875" style="5"/>
    <col min="24" max="24" width="8.26953125" style="5" customWidth="1"/>
    <col min="25" max="25" width="8" style="5" customWidth="1"/>
    <col min="26" max="26" width="4.26953125" style="51" customWidth="1"/>
    <col min="27" max="27" width="8.26953125" style="5" customWidth="1"/>
    <col min="28" max="28" width="3.7265625" style="19" customWidth="1"/>
    <col min="29" max="29" width="10" style="5" customWidth="1"/>
    <col min="30" max="30" width="12.81640625" style="5" customWidth="1"/>
    <col min="31" max="31" width="16.453125" style="5" customWidth="1"/>
    <col min="32" max="32" width="40.1796875" style="5" customWidth="1"/>
    <col min="33" max="35" width="9.1796875" style="5"/>
    <col min="36" max="36" width="9.81640625" style="5" customWidth="1"/>
    <col min="37" max="37" width="10.453125" style="5" customWidth="1"/>
    <col min="38" max="38" width="6.7265625" style="5" customWidth="1"/>
    <col min="39" max="39" width="6" style="5" customWidth="1"/>
    <col min="40" max="40" width="8.1796875" style="5" customWidth="1"/>
    <col min="41" max="41" width="15.7265625" style="5" customWidth="1"/>
    <col min="42" max="42" width="12" style="5" customWidth="1"/>
    <col min="43" max="43" width="15.1796875" style="5" customWidth="1"/>
    <col min="44" max="45" width="9.1796875" style="5"/>
    <col min="46" max="46" width="10.7265625" style="5" customWidth="1"/>
    <col min="47" max="16384" width="9.1796875" style="5"/>
  </cols>
  <sheetData>
    <row r="1" spans="1:30" x14ac:dyDescent="0.3">
      <c r="E1" s="17"/>
      <c r="F1" s="17"/>
      <c r="G1" s="17"/>
      <c r="H1" s="17"/>
      <c r="I1" s="17"/>
      <c r="AD1" s="8"/>
    </row>
    <row r="2" spans="1:30" x14ac:dyDescent="0.3">
      <c r="A2" s="9" t="s">
        <v>217</v>
      </c>
      <c r="B2" s="5"/>
      <c r="C2" s="10"/>
      <c r="D2" s="10"/>
    </row>
    <row r="3" spans="1:30" x14ac:dyDescent="0.3">
      <c r="A3" s="12" t="s">
        <v>218</v>
      </c>
      <c r="B3" s="5"/>
      <c r="C3" s="52"/>
      <c r="D3" s="13"/>
    </row>
    <row r="4" spans="1:30" x14ac:dyDescent="0.3">
      <c r="B4" s="14"/>
      <c r="C4" s="10"/>
      <c r="D4" s="10"/>
    </row>
    <row r="5" spans="1:30" x14ac:dyDescent="0.3">
      <c r="A5" s="593" t="s">
        <v>225</v>
      </c>
      <c r="B5" s="593"/>
      <c r="C5" s="593"/>
      <c r="D5" s="593"/>
      <c r="Q5" s="212"/>
    </row>
    <row r="6" spans="1:30" x14ac:dyDescent="0.3">
      <c r="B6" s="17"/>
      <c r="C6" s="18"/>
      <c r="D6" s="18"/>
      <c r="H6" s="583" t="s">
        <v>229</v>
      </c>
      <c r="I6" s="584"/>
      <c r="J6" s="584"/>
      <c r="K6" s="585"/>
      <c r="L6" s="590" t="s">
        <v>210</v>
      </c>
      <c r="M6" s="591"/>
      <c r="N6" s="591"/>
      <c r="O6" s="591"/>
      <c r="P6" s="592"/>
      <c r="T6" s="574" t="s">
        <v>55</v>
      </c>
      <c r="U6" s="574"/>
      <c r="V6" s="574"/>
      <c r="W6" s="574"/>
      <c r="X6" s="574"/>
      <c r="Y6" s="574"/>
      <c r="Z6" s="597" t="s">
        <v>56</v>
      </c>
      <c r="AA6" s="597"/>
      <c r="AB6" s="597"/>
      <c r="AC6" s="597"/>
    </row>
    <row r="7" spans="1:30" ht="48" customHeight="1" x14ac:dyDescent="0.3">
      <c r="A7" s="594" t="s">
        <v>57</v>
      </c>
      <c r="B7" s="594" t="s">
        <v>82</v>
      </c>
      <c r="C7" s="53"/>
      <c r="D7" s="554" t="s">
        <v>83</v>
      </c>
      <c r="E7" s="581" t="s">
        <v>128</v>
      </c>
      <c r="F7" s="243"/>
      <c r="G7" s="243"/>
      <c r="H7" s="586" t="s">
        <v>130</v>
      </c>
      <c r="I7" s="581" t="s">
        <v>129</v>
      </c>
      <c r="J7" s="586" t="s">
        <v>92</v>
      </c>
      <c r="K7" s="581" t="s">
        <v>137</v>
      </c>
      <c r="L7" s="554" t="s">
        <v>134</v>
      </c>
      <c r="M7" s="554"/>
      <c r="N7" s="554" t="s">
        <v>136</v>
      </c>
      <c r="O7" s="554"/>
      <c r="P7" s="581" t="s">
        <v>133</v>
      </c>
      <c r="Q7" s="554" t="s">
        <v>228</v>
      </c>
      <c r="R7" s="579"/>
      <c r="S7" s="598" t="s">
        <v>63</v>
      </c>
      <c r="T7" s="597" t="s">
        <v>64</v>
      </c>
      <c r="U7" s="597"/>
      <c r="V7" s="597" t="s">
        <v>65</v>
      </c>
      <c r="W7" s="597"/>
      <c r="X7" s="597" t="s">
        <v>66</v>
      </c>
      <c r="Y7" s="597"/>
      <c r="Z7" s="597"/>
      <c r="AA7" s="597"/>
      <c r="AB7" s="597"/>
      <c r="AC7" s="597"/>
      <c r="AD7" s="596" t="s">
        <v>84</v>
      </c>
    </row>
    <row r="8" spans="1:30" ht="92.25" customHeight="1" x14ac:dyDescent="0.3">
      <c r="A8" s="595"/>
      <c r="B8" s="595"/>
      <c r="C8" s="53"/>
      <c r="D8" s="554"/>
      <c r="E8" s="582"/>
      <c r="F8" s="244" t="s">
        <v>209</v>
      </c>
      <c r="G8" s="244" t="s">
        <v>211</v>
      </c>
      <c r="H8" s="586"/>
      <c r="I8" s="582"/>
      <c r="J8" s="586"/>
      <c r="K8" s="582"/>
      <c r="L8" s="125" t="s">
        <v>135</v>
      </c>
      <c r="M8" s="124" t="s">
        <v>131</v>
      </c>
      <c r="N8" s="125" t="s">
        <v>135</v>
      </c>
      <c r="O8" s="124" t="s">
        <v>132</v>
      </c>
      <c r="P8" s="582"/>
      <c r="Q8" s="554"/>
      <c r="R8" s="579"/>
      <c r="S8" s="598"/>
      <c r="T8" s="21" t="s">
        <v>71</v>
      </c>
      <c r="U8" s="21" t="s">
        <v>72</v>
      </c>
      <c r="V8" s="21" t="s">
        <v>71</v>
      </c>
      <c r="W8" s="21" t="s">
        <v>72</v>
      </c>
      <c r="X8" s="21" t="s">
        <v>71</v>
      </c>
      <c r="Y8" s="21" t="s">
        <v>72</v>
      </c>
      <c r="Z8" s="24" t="s">
        <v>63</v>
      </c>
      <c r="AA8" s="25" t="s">
        <v>73</v>
      </c>
      <c r="AB8" s="26" t="s">
        <v>63</v>
      </c>
      <c r="AC8" s="25" t="s">
        <v>74</v>
      </c>
      <c r="AD8" s="596"/>
    </row>
    <row r="9" spans="1:30" x14ac:dyDescent="0.3">
      <c r="A9" s="27"/>
      <c r="B9" s="54" t="s">
        <v>226</v>
      </c>
      <c r="D9" s="20"/>
      <c r="E9" s="33"/>
      <c r="F9" s="33"/>
      <c r="G9" s="33"/>
      <c r="H9" s="33"/>
      <c r="I9" s="33"/>
      <c r="J9" s="33"/>
      <c r="K9" s="33"/>
      <c r="L9" s="33"/>
      <c r="M9" s="33"/>
      <c r="N9" s="33"/>
      <c r="O9" s="33"/>
      <c r="P9" s="33"/>
      <c r="Q9" s="30"/>
      <c r="S9" s="46"/>
      <c r="T9" s="33"/>
      <c r="U9" s="33"/>
      <c r="V9" s="33"/>
      <c r="W9" s="33"/>
      <c r="X9" s="62"/>
      <c r="Y9" s="33"/>
      <c r="Z9" s="55"/>
      <c r="AA9" s="62"/>
      <c r="AB9" s="56"/>
      <c r="AC9" s="33"/>
      <c r="AD9" s="35"/>
    </row>
    <row r="10" spans="1:30" x14ac:dyDescent="0.3">
      <c r="A10" s="57">
        <v>1</v>
      </c>
      <c r="B10" s="58" t="s">
        <v>230</v>
      </c>
      <c r="D10" s="65"/>
      <c r="E10" s="33"/>
      <c r="F10" s="33"/>
      <c r="G10" s="33"/>
      <c r="H10" s="33"/>
      <c r="I10" s="33"/>
      <c r="J10" s="60"/>
      <c r="K10" s="60"/>
      <c r="L10" s="60"/>
      <c r="M10" s="60"/>
      <c r="N10" s="60"/>
      <c r="O10" s="60"/>
      <c r="P10" s="60"/>
      <c r="Q10" s="116">
        <f>K10+M10+O10+P10</f>
        <v>0</v>
      </c>
      <c r="S10" s="46">
        <v>1</v>
      </c>
      <c r="T10" s="62" t="e">
        <f>modelis!G10</f>
        <v>#DIV/0!</v>
      </c>
      <c r="U10" s="41" t="e">
        <f>ROUND(Q10*T10, 2)</f>
        <v>#DIV/0!</v>
      </c>
      <c r="V10" s="61" t="e">
        <f>modelis!G11</f>
        <v>#DIV/0!</v>
      </c>
      <c r="W10" s="41" t="e">
        <f>ROUND(Q10*V10, 2)</f>
        <v>#DIV/0!</v>
      </c>
      <c r="X10" s="62" t="e">
        <f>modelis!G12</f>
        <v>#DIV/0!</v>
      </c>
      <c r="Y10" s="41" t="e">
        <f>ROUND(Q10*X10, 2)</f>
        <v>#DIV/0!</v>
      </c>
      <c r="Z10" s="46">
        <v>2</v>
      </c>
      <c r="AA10" s="62" t="e">
        <f>modelis!G15</f>
        <v>#DIV/0!</v>
      </c>
      <c r="AB10" s="56"/>
      <c r="AC10" s="40"/>
      <c r="AD10" s="42" t="e">
        <f t="shared" ref="AD10:AD27" si="0">ROUND((U10+W10+Y10)*AA10, 2)</f>
        <v>#DIV/0!</v>
      </c>
    </row>
    <row r="11" spans="1:30" x14ac:dyDescent="0.3">
      <c r="A11" s="57">
        <v>2</v>
      </c>
      <c r="B11" s="58"/>
      <c r="D11" s="65"/>
      <c r="E11" s="33"/>
      <c r="F11" s="33"/>
      <c r="G11" s="33"/>
      <c r="H11" s="33"/>
      <c r="I11" s="33"/>
      <c r="J11" s="60"/>
      <c r="K11" s="60"/>
      <c r="L11" s="60"/>
      <c r="M11" s="60"/>
      <c r="N11" s="60"/>
      <c r="O11" s="60"/>
      <c r="P11" s="60"/>
      <c r="Q11" s="116">
        <f t="shared" ref="Q11:Q27" si="1">K11+M11+O11+P11</f>
        <v>0</v>
      </c>
      <c r="S11" s="46">
        <v>1</v>
      </c>
      <c r="T11" s="62" t="e">
        <f>modelis!G10</f>
        <v>#DIV/0!</v>
      </c>
      <c r="U11" s="41" t="e">
        <f t="shared" ref="U11:U27" si="2">ROUND(Q11*T11, 2)</f>
        <v>#DIV/0!</v>
      </c>
      <c r="V11" s="61" t="e">
        <f>modelis!G11</f>
        <v>#DIV/0!</v>
      </c>
      <c r="W11" s="41" t="e">
        <f t="shared" ref="W11:W27" si="3">ROUND(Q11*V11, 2)</f>
        <v>#DIV/0!</v>
      </c>
      <c r="X11" s="62" t="e">
        <f>modelis!G12</f>
        <v>#DIV/0!</v>
      </c>
      <c r="Y11" s="41" t="e">
        <f t="shared" ref="Y11:Y27" si="4">ROUND(Q11*X11, 2)</f>
        <v>#DIV/0!</v>
      </c>
      <c r="Z11" s="46">
        <v>2</v>
      </c>
      <c r="AA11" s="62" t="e">
        <f>modelis!G15</f>
        <v>#DIV/0!</v>
      </c>
      <c r="AB11" s="56"/>
      <c r="AC11" s="40"/>
      <c r="AD11" s="42" t="e">
        <f t="shared" si="0"/>
        <v>#DIV/0!</v>
      </c>
    </row>
    <row r="12" spans="1:30" x14ac:dyDescent="0.3">
      <c r="A12" s="57">
        <v>3</v>
      </c>
      <c r="B12" s="58"/>
      <c r="D12" s="65"/>
      <c r="E12" s="115"/>
      <c r="F12" s="115"/>
      <c r="G12" s="115"/>
      <c r="H12" s="33"/>
      <c r="I12" s="61"/>
      <c r="J12" s="60"/>
      <c r="K12" s="60"/>
      <c r="L12" s="60"/>
      <c r="M12" s="60"/>
      <c r="N12" s="60"/>
      <c r="O12" s="60"/>
      <c r="P12" s="60"/>
      <c r="Q12" s="116">
        <f>K12+M12+O12+P12</f>
        <v>0</v>
      </c>
      <c r="S12" s="46">
        <v>1</v>
      </c>
      <c r="T12" s="62" t="e">
        <f>modelis!G10</f>
        <v>#DIV/0!</v>
      </c>
      <c r="U12" s="41" t="e">
        <f t="shared" si="2"/>
        <v>#DIV/0!</v>
      </c>
      <c r="V12" s="61" t="e">
        <f>modelis!G11</f>
        <v>#DIV/0!</v>
      </c>
      <c r="W12" s="41" t="e">
        <f t="shared" si="3"/>
        <v>#DIV/0!</v>
      </c>
      <c r="X12" s="62" t="e">
        <f>modelis!G12</f>
        <v>#DIV/0!</v>
      </c>
      <c r="Y12" s="41" t="e">
        <f t="shared" si="4"/>
        <v>#DIV/0!</v>
      </c>
      <c r="Z12" s="46">
        <v>2</v>
      </c>
      <c r="AA12" s="62" t="e">
        <f>modelis!G15</f>
        <v>#DIV/0!</v>
      </c>
      <c r="AB12" s="56"/>
      <c r="AC12" s="40"/>
      <c r="AD12" s="42" t="e">
        <f t="shared" si="0"/>
        <v>#DIV/0!</v>
      </c>
    </row>
    <row r="13" spans="1:30" x14ac:dyDescent="0.3">
      <c r="A13" s="57">
        <v>4</v>
      </c>
      <c r="B13" s="58"/>
      <c r="D13" s="65"/>
      <c r="E13" s="115"/>
      <c r="F13" s="115"/>
      <c r="G13" s="115"/>
      <c r="H13" s="33"/>
      <c r="I13" s="61"/>
      <c r="J13" s="60"/>
      <c r="K13" s="60"/>
      <c r="L13" s="60"/>
      <c r="M13" s="60"/>
      <c r="N13" s="60"/>
      <c r="O13" s="60"/>
      <c r="P13" s="60"/>
      <c r="Q13" s="116">
        <f>K13+M13+O13+P13</f>
        <v>0</v>
      </c>
      <c r="S13" s="46">
        <v>1</v>
      </c>
      <c r="T13" s="62" t="e">
        <f>modelis!G10</f>
        <v>#DIV/0!</v>
      </c>
      <c r="U13" s="41" t="e">
        <f t="shared" si="2"/>
        <v>#DIV/0!</v>
      </c>
      <c r="V13" s="61" t="e">
        <f>modelis!G11</f>
        <v>#DIV/0!</v>
      </c>
      <c r="W13" s="41" t="e">
        <f t="shared" si="3"/>
        <v>#DIV/0!</v>
      </c>
      <c r="X13" s="62" t="e">
        <f>modelis!G12</f>
        <v>#DIV/0!</v>
      </c>
      <c r="Y13" s="41" t="e">
        <f t="shared" si="4"/>
        <v>#DIV/0!</v>
      </c>
      <c r="Z13" s="46">
        <v>2</v>
      </c>
      <c r="AA13" s="62" t="e">
        <f>modelis!G15</f>
        <v>#DIV/0!</v>
      </c>
      <c r="AB13" s="56"/>
      <c r="AC13" s="40"/>
      <c r="AD13" s="42" t="e">
        <f t="shared" si="0"/>
        <v>#DIV/0!</v>
      </c>
    </row>
    <row r="14" spans="1:30" ht="57.75" customHeight="1" x14ac:dyDescent="0.3">
      <c r="A14" s="57">
        <v>5</v>
      </c>
      <c r="B14" s="58"/>
      <c r="D14" s="587"/>
      <c r="E14" s="115"/>
      <c r="F14" s="115"/>
      <c r="G14" s="115"/>
      <c r="H14" s="33"/>
      <c r="I14" s="61"/>
      <c r="J14" s="60"/>
      <c r="K14" s="60"/>
      <c r="L14" s="60"/>
      <c r="M14" s="60"/>
      <c r="N14" s="60"/>
      <c r="O14" s="60"/>
      <c r="P14" s="60"/>
      <c r="Q14" s="116">
        <f>K14+M14+O14+P14</f>
        <v>0</v>
      </c>
      <c r="S14" s="46">
        <v>1</v>
      </c>
      <c r="T14" s="62" t="e">
        <f>modelis!G10</f>
        <v>#DIV/0!</v>
      </c>
      <c r="U14" s="41" t="e">
        <f t="shared" si="2"/>
        <v>#DIV/0!</v>
      </c>
      <c r="V14" s="61" t="e">
        <f>modelis!G11</f>
        <v>#DIV/0!</v>
      </c>
      <c r="W14" s="41" t="e">
        <f t="shared" si="3"/>
        <v>#DIV/0!</v>
      </c>
      <c r="X14" s="62" t="e">
        <f>modelis!G12</f>
        <v>#DIV/0!</v>
      </c>
      <c r="Y14" s="41" t="e">
        <f t="shared" si="4"/>
        <v>#DIV/0!</v>
      </c>
      <c r="Z14" s="46">
        <v>2</v>
      </c>
      <c r="AA14" s="62" t="e">
        <f>modelis!G15</f>
        <v>#DIV/0!</v>
      </c>
      <c r="AB14" s="56"/>
      <c r="AC14" s="40"/>
      <c r="AD14" s="42" t="e">
        <f t="shared" si="0"/>
        <v>#DIV/0!</v>
      </c>
    </row>
    <row r="15" spans="1:30" ht="54" customHeight="1" x14ac:dyDescent="0.3">
      <c r="A15" s="57">
        <v>6</v>
      </c>
      <c r="B15" s="58"/>
      <c r="D15" s="588"/>
      <c r="E15" s="33"/>
      <c r="F15" s="33"/>
      <c r="G15" s="33"/>
      <c r="H15" s="33"/>
      <c r="I15" s="62"/>
      <c r="J15" s="60"/>
      <c r="K15" s="60"/>
      <c r="L15" s="60"/>
      <c r="M15" s="60"/>
      <c r="N15" s="60"/>
      <c r="O15" s="60"/>
      <c r="P15" s="60"/>
      <c r="Q15" s="116">
        <f t="shared" si="1"/>
        <v>0</v>
      </c>
      <c r="S15" s="46">
        <v>1</v>
      </c>
      <c r="T15" s="62" t="e">
        <f>modelis!G10</f>
        <v>#DIV/0!</v>
      </c>
      <c r="U15" s="41" t="e">
        <f t="shared" si="2"/>
        <v>#DIV/0!</v>
      </c>
      <c r="V15" s="61" t="e">
        <f>modelis!G11</f>
        <v>#DIV/0!</v>
      </c>
      <c r="W15" s="41" t="e">
        <f t="shared" si="3"/>
        <v>#DIV/0!</v>
      </c>
      <c r="X15" s="62" t="e">
        <f>modelis!G12</f>
        <v>#DIV/0!</v>
      </c>
      <c r="Y15" s="41" t="e">
        <f t="shared" si="4"/>
        <v>#DIV/0!</v>
      </c>
      <c r="Z15" s="46">
        <v>2</v>
      </c>
      <c r="AA15" s="62" t="e">
        <f>modelis!G15</f>
        <v>#DIV/0!</v>
      </c>
      <c r="AB15" s="56"/>
      <c r="AC15" s="40"/>
      <c r="AD15" s="42" t="e">
        <f t="shared" si="0"/>
        <v>#DIV/0!</v>
      </c>
    </row>
    <row r="16" spans="1:30" ht="47.25" customHeight="1" x14ac:dyDescent="0.3">
      <c r="A16" s="57">
        <v>7</v>
      </c>
      <c r="B16" s="58"/>
      <c r="D16" s="588"/>
      <c r="E16" s="33"/>
      <c r="F16" s="33"/>
      <c r="G16" s="33"/>
      <c r="H16" s="33"/>
      <c r="I16" s="62"/>
      <c r="J16" s="60"/>
      <c r="K16" s="60"/>
      <c r="L16" s="60"/>
      <c r="M16" s="60"/>
      <c r="N16" s="60"/>
      <c r="O16" s="60"/>
      <c r="P16" s="60"/>
      <c r="Q16" s="116">
        <f t="shared" si="1"/>
        <v>0</v>
      </c>
      <c r="S16" s="46">
        <v>1</v>
      </c>
      <c r="T16" s="62" t="e">
        <f>modelis!G10</f>
        <v>#DIV/0!</v>
      </c>
      <c r="U16" s="41" t="e">
        <f t="shared" si="2"/>
        <v>#DIV/0!</v>
      </c>
      <c r="V16" s="61" t="e">
        <f>modelis!G11</f>
        <v>#DIV/0!</v>
      </c>
      <c r="W16" s="41" t="e">
        <f t="shared" si="3"/>
        <v>#DIV/0!</v>
      </c>
      <c r="X16" s="62" t="e">
        <f>modelis!G12</f>
        <v>#DIV/0!</v>
      </c>
      <c r="Y16" s="41" t="e">
        <f t="shared" si="4"/>
        <v>#DIV/0!</v>
      </c>
      <c r="Z16" s="46">
        <v>2</v>
      </c>
      <c r="AA16" s="62" t="e">
        <f>modelis!G15</f>
        <v>#DIV/0!</v>
      </c>
      <c r="AB16" s="56"/>
      <c r="AC16" s="40"/>
      <c r="AD16" s="42" t="e">
        <f t="shared" si="0"/>
        <v>#DIV/0!</v>
      </c>
    </row>
    <row r="17" spans="1:30" ht="38.25" customHeight="1" x14ac:dyDescent="0.3">
      <c r="A17" s="57">
        <v>8</v>
      </c>
      <c r="B17" s="58"/>
      <c r="D17" s="589"/>
      <c r="E17" s="115"/>
      <c r="F17" s="115"/>
      <c r="G17" s="115"/>
      <c r="H17" s="33"/>
      <c r="I17" s="62"/>
      <c r="J17" s="60"/>
      <c r="K17" s="60"/>
      <c r="L17" s="60"/>
      <c r="M17" s="60"/>
      <c r="N17" s="60"/>
      <c r="O17" s="60"/>
      <c r="P17" s="60"/>
      <c r="Q17" s="116">
        <f t="shared" si="1"/>
        <v>0</v>
      </c>
      <c r="S17" s="46">
        <v>1</v>
      </c>
      <c r="T17" s="62" t="e">
        <f>modelis!G10</f>
        <v>#DIV/0!</v>
      </c>
      <c r="U17" s="41" t="e">
        <f t="shared" si="2"/>
        <v>#DIV/0!</v>
      </c>
      <c r="V17" s="61" t="e">
        <f>modelis!G11</f>
        <v>#DIV/0!</v>
      </c>
      <c r="W17" s="41" t="e">
        <f t="shared" si="3"/>
        <v>#DIV/0!</v>
      </c>
      <c r="X17" s="62" t="e">
        <f>modelis!G12</f>
        <v>#DIV/0!</v>
      </c>
      <c r="Y17" s="41" t="e">
        <f t="shared" si="4"/>
        <v>#DIV/0!</v>
      </c>
      <c r="Z17" s="46">
        <v>2</v>
      </c>
      <c r="AA17" s="62" t="e">
        <f>modelis!G15</f>
        <v>#DIV/0!</v>
      </c>
      <c r="AB17" s="56"/>
      <c r="AC17" s="40"/>
      <c r="AD17" s="42" t="e">
        <f t="shared" si="0"/>
        <v>#DIV/0!</v>
      </c>
    </row>
    <row r="18" spans="1:30" ht="26.25" customHeight="1" x14ac:dyDescent="0.3">
      <c r="A18" s="57">
        <v>9</v>
      </c>
      <c r="B18" s="58"/>
      <c r="D18" s="65"/>
      <c r="E18" s="115"/>
      <c r="F18" s="115"/>
      <c r="G18" s="115"/>
      <c r="H18" s="33"/>
      <c r="I18" s="33"/>
      <c r="J18" s="60"/>
      <c r="K18" s="60"/>
      <c r="L18" s="60"/>
      <c r="M18" s="60"/>
      <c r="N18" s="60"/>
      <c r="O18" s="60"/>
      <c r="P18" s="60"/>
      <c r="Q18" s="116">
        <f t="shared" si="1"/>
        <v>0</v>
      </c>
      <c r="S18" s="46">
        <v>1</v>
      </c>
      <c r="T18" s="62" t="e">
        <f>modelis!G10</f>
        <v>#DIV/0!</v>
      </c>
      <c r="U18" s="41" t="e">
        <f t="shared" si="2"/>
        <v>#DIV/0!</v>
      </c>
      <c r="V18" s="61" t="e">
        <f>modelis!G11</f>
        <v>#DIV/0!</v>
      </c>
      <c r="W18" s="41" t="e">
        <f t="shared" si="3"/>
        <v>#DIV/0!</v>
      </c>
      <c r="X18" s="62" t="e">
        <f>modelis!G12</f>
        <v>#DIV/0!</v>
      </c>
      <c r="Y18" s="41" t="e">
        <f t="shared" si="4"/>
        <v>#DIV/0!</v>
      </c>
      <c r="Z18" s="46">
        <v>2</v>
      </c>
      <c r="AA18" s="62" t="e">
        <f>modelis!G15</f>
        <v>#DIV/0!</v>
      </c>
      <c r="AB18" s="56"/>
      <c r="AC18" s="40"/>
      <c r="AD18" s="42" t="e">
        <f t="shared" si="0"/>
        <v>#DIV/0!</v>
      </c>
    </row>
    <row r="19" spans="1:30" ht="26.25" customHeight="1" x14ac:dyDescent="0.3">
      <c r="A19" s="57">
        <v>10</v>
      </c>
      <c r="B19" s="58"/>
      <c r="D19" s="59"/>
      <c r="E19" s="115"/>
      <c r="F19" s="115"/>
      <c r="G19" s="115"/>
      <c r="H19" s="33"/>
      <c r="I19" s="33"/>
      <c r="J19" s="60"/>
      <c r="K19" s="60"/>
      <c r="L19" s="60"/>
      <c r="M19" s="60"/>
      <c r="N19" s="60"/>
      <c r="O19" s="60"/>
      <c r="P19" s="60"/>
      <c r="Q19" s="116">
        <f t="shared" si="1"/>
        <v>0</v>
      </c>
      <c r="S19" s="46">
        <v>1</v>
      </c>
      <c r="T19" s="62" t="e">
        <f>modelis!G10</f>
        <v>#DIV/0!</v>
      </c>
      <c r="U19" s="41" t="e">
        <f t="shared" si="2"/>
        <v>#DIV/0!</v>
      </c>
      <c r="V19" s="61" t="e">
        <f>modelis!G11</f>
        <v>#DIV/0!</v>
      </c>
      <c r="W19" s="41" t="e">
        <f t="shared" si="3"/>
        <v>#DIV/0!</v>
      </c>
      <c r="X19" s="62" t="e">
        <f>modelis!G12</f>
        <v>#DIV/0!</v>
      </c>
      <c r="Y19" s="41" t="e">
        <f t="shared" si="4"/>
        <v>#DIV/0!</v>
      </c>
      <c r="Z19" s="46">
        <v>2</v>
      </c>
      <c r="AA19" s="62" t="e">
        <f>modelis!G15</f>
        <v>#DIV/0!</v>
      </c>
      <c r="AB19" s="56"/>
      <c r="AC19" s="40"/>
      <c r="AD19" s="42" t="e">
        <f t="shared" si="0"/>
        <v>#DIV/0!</v>
      </c>
    </row>
    <row r="20" spans="1:30" x14ac:dyDescent="0.3">
      <c r="A20" s="57">
        <v>11</v>
      </c>
      <c r="B20" s="58"/>
      <c r="D20" s="59"/>
      <c r="E20" s="115"/>
      <c r="F20" s="115"/>
      <c r="G20" s="115"/>
      <c r="H20" s="33"/>
      <c r="I20" s="33"/>
      <c r="J20" s="60"/>
      <c r="K20" s="60"/>
      <c r="L20" s="60"/>
      <c r="M20" s="60"/>
      <c r="N20" s="60"/>
      <c r="O20" s="60"/>
      <c r="P20" s="60"/>
      <c r="Q20" s="116">
        <f t="shared" si="1"/>
        <v>0</v>
      </c>
      <c r="S20" s="46">
        <v>1</v>
      </c>
      <c r="T20" s="62" t="e">
        <f>modelis!G10</f>
        <v>#DIV/0!</v>
      </c>
      <c r="U20" s="41" t="e">
        <f t="shared" si="2"/>
        <v>#DIV/0!</v>
      </c>
      <c r="V20" s="61" t="e">
        <f>modelis!G11</f>
        <v>#DIV/0!</v>
      </c>
      <c r="W20" s="41" t="e">
        <f t="shared" si="3"/>
        <v>#DIV/0!</v>
      </c>
      <c r="X20" s="62" t="e">
        <f>modelis!G12</f>
        <v>#DIV/0!</v>
      </c>
      <c r="Y20" s="41" t="e">
        <f t="shared" si="4"/>
        <v>#DIV/0!</v>
      </c>
      <c r="Z20" s="46">
        <v>2</v>
      </c>
      <c r="AA20" s="62" t="e">
        <f>modelis!G15</f>
        <v>#DIV/0!</v>
      </c>
      <c r="AB20" s="56"/>
      <c r="AC20" s="40"/>
      <c r="AD20" s="42" t="e">
        <f t="shared" si="0"/>
        <v>#DIV/0!</v>
      </c>
    </row>
    <row r="21" spans="1:30" x14ac:dyDescent="0.3">
      <c r="A21" s="57">
        <v>12</v>
      </c>
      <c r="B21" s="58"/>
      <c r="D21" s="59"/>
      <c r="E21" s="115"/>
      <c r="F21" s="33"/>
      <c r="G21" s="216"/>
      <c r="H21" s="33"/>
      <c r="I21" s="63"/>
      <c r="J21" s="60"/>
      <c r="K21" s="60"/>
      <c r="L21" s="60"/>
      <c r="M21" s="60"/>
      <c r="N21" s="60"/>
      <c r="O21" s="60"/>
      <c r="P21" s="60"/>
      <c r="Q21" s="116">
        <f t="shared" si="1"/>
        <v>0</v>
      </c>
      <c r="S21" s="46">
        <v>1</v>
      </c>
      <c r="T21" s="62" t="e">
        <f>modelis!G10</f>
        <v>#DIV/0!</v>
      </c>
      <c r="U21" s="41" t="e">
        <f t="shared" si="2"/>
        <v>#DIV/0!</v>
      </c>
      <c r="V21" s="61" t="e">
        <f>modelis!G11</f>
        <v>#DIV/0!</v>
      </c>
      <c r="W21" s="41" t="e">
        <f t="shared" si="3"/>
        <v>#DIV/0!</v>
      </c>
      <c r="X21" s="62" t="e">
        <f>modelis!G12</f>
        <v>#DIV/0!</v>
      </c>
      <c r="Y21" s="41" t="e">
        <f t="shared" si="4"/>
        <v>#DIV/0!</v>
      </c>
      <c r="Z21" s="46">
        <v>2</v>
      </c>
      <c r="AA21" s="62" t="e">
        <f>modelis!G15</f>
        <v>#DIV/0!</v>
      </c>
      <c r="AB21" s="56"/>
      <c r="AC21" s="40"/>
      <c r="AD21" s="42" t="e">
        <f t="shared" si="0"/>
        <v>#DIV/0!</v>
      </c>
    </row>
    <row r="22" spans="1:30" x14ac:dyDescent="0.3">
      <c r="A22" s="57">
        <v>13</v>
      </c>
      <c r="B22" s="58"/>
      <c r="D22" s="59"/>
      <c r="E22" s="115"/>
      <c r="F22" s="33"/>
      <c r="G22" s="216"/>
      <c r="H22" s="33"/>
      <c r="I22" s="64"/>
      <c r="J22" s="60"/>
      <c r="K22" s="60"/>
      <c r="L22" s="60"/>
      <c r="M22" s="60"/>
      <c r="N22" s="60"/>
      <c r="O22" s="60"/>
      <c r="P22" s="60"/>
      <c r="Q22" s="116">
        <f t="shared" si="1"/>
        <v>0</v>
      </c>
      <c r="S22" s="46">
        <v>1</v>
      </c>
      <c r="T22" s="62" t="e">
        <f>modelis!G10</f>
        <v>#DIV/0!</v>
      </c>
      <c r="U22" s="41" t="e">
        <f t="shared" si="2"/>
        <v>#DIV/0!</v>
      </c>
      <c r="V22" s="61" t="e">
        <f>modelis!G11</f>
        <v>#DIV/0!</v>
      </c>
      <c r="W22" s="41" t="e">
        <f t="shared" si="3"/>
        <v>#DIV/0!</v>
      </c>
      <c r="X22" s="62" t="e">
        <f>modelis!G12</f>
        <v>#DIV/0!</v>
      </c>
      <c r="Y22" s="41" t="e">
        <f t="shared" si="4"/>
        <v>#DIV/0!</v>
      </c>
      <c r="Z22" s="46">
        <v>2</v>
      </c>
      <c r="AA22" s="62" t="e">
        <f>modelis!G15</f>
        <v>#DIV/0!</v>
      </c>
      <c r="AB22" s="56"/>
      <c r="AC22" s="40"/>
      <c r="AD22" s="42" t="e">
        <f t="shared" si="0"/>
        <v>#DIV/0!</v>
      </c>
    </row>
    <row r="23" spans="1:30" x14ac:dyDescent="0.3">
      <c r="A23" s="57">
        <v>14</v>
      </c>
      <c r="B23" s="58"/>
      <c r="D23" s="59"/>
      <c r="E23" s="115"/>
      <c r="F23" s="115"/>
      <c r="G23" s="115"/>
      <c r="H23" s="33"/>
      <c r="I23" s="64"/>
      <c r="J23" s="60"/>
      <c r="K23" s="60"/>
      <c r="L23" s="60"/>
      <c r="M23" s="60"/>
      <c r="N23" s="60"/>
      <c r="O23" s="60"/>
      <c r="P23" s="60"/>
      <c r="Q23" s="116">
        <f t="shared" si="1"/>
        <v>0</v>
      </c>
      <c r="S23" s="46">
        <v>1</v>
      </c>
      <c r="T23" s="62" t="e">
        <f>modelis!G10</f>
        <v>#DIV/0!</v>
      </c>
      <c r="U23" s="41" t="e">
        <f t="shared" si="2"/>
        <v>#DIV/0!</v>
      </c>
      <c r="V23" s="61" t="e">
        <f>modelis!G11</f>
        <v>#DIV/0!</v>
      </c>
      <c r="W23" s="41" t="e">
        <f t="shared" si="3"/>
        <v>#DIV/0!</v>
      </c>
      <c r="X23" s="62" t="e">
        <f>modelis!G12</f>
        <v>#DIV/0!</v>
      </c>
      <c r="Y23" s="41" t="e">
        <f t="shared" si="4"/>
        <v>#DIV/0!</v>
      </c>
      <c r="Z23" s="46">
        <v>2</v>
      </c>
      <c r="AA23" s="62" t="e">
        <f>modelis!G15</f>
        <v>#DIV/0!</v>
      </c>
      <c r="AB23" s="56"/>
      <c r="AC23" s="40"/>
      <c r="AD23" s="42" t="e">
        <f t="shared" si="0"/>
        <v>#DIV/0!</v>
      </c>
    </row>
    <row r="24" spans="1:30" x14ac:dyDescent="0.3">
      <c r="A24" s="57">
        <v>15</v>
      </c>
      <c r="B24" s="58"/>
      <c r="D24" s="59"/>
      <c r="E24" s="115"/>
      <c r="F24" s="115"/>
      <c r="G24" s="216"/>
      <c r="H24" s="33"/>
      <c r="I24" s="64"/>
      <c r="J24" s="60"/>
      <c r="K24" s="60"/>
      <c r="L24" s="60"/>
      <c r="M24" s="60"/>
      <c r="N24" s="60"/>
      <c r="O24" s="60"/>
      <c r="P24" s="60"/>
      <c r="Q24" s="116">
        <f t="shared" si="1"/>
        <v>0</v>
      </c>
      <c r="S24" s="46">
        <v>1</v>
      </c>
      <c r="T24" s="62" t="e">
        <f>modelis!G10</f>
        <v>#DIV/0!</v>
      </c>
      <c r="U24" s="41" t="e">
        <f t="shared" si="2"/>
        <v>#DIV/0!</v>
      </c>
      <c r="V24" s="105" t="e">
        <f>modelis!G11</f>
        <v>#DIV/0!</v>
      </c>
      <c r="W24" s="41" t="e">
        <f t="shared" si="3"/>
        <v>#DIV/0!</v>
      </c>
      <c r="X24" s="62" t="e">
        <f>modelis!G12</f>
        <v>#DIV/0!</v>
      </c>
      <c r="Y24" s="41" t="e">
        <f t="shared" si="4"/>
        <v>#DIV/0!</v>
      </c>
      <c r="Z24" s="46">
        <v>2</v>
      </c>
      <c r="AA24" s="62" t="e">
        <f>modelis!G15</f>
        <v>#DIV/0!</v>
      </c>
      <c r="AB24" s="56"/>
      <c r="AC24" s="40"/>
      <c r="AD24" s="42" t="e">
        <f t="shared" si="0"/>
        <v>#DIV/0!</v>
      </c>
    </row>
    <row r="25" spans="1:30" x14ac:dyDescent="0.3">
      <c r="A25" s="57">
        <v>16</v>
      </c>
      <c r="B25" s="58"/>
      <c r="D25" s="65"/>
      <c r="E25" s="115"/>
      <c r="F25" s="115"/>
      <c r="G25" s="115"/>
      <c r="H25" s="33"/>
      <c r="I25" s="64"/>
      <c r="J25" s="60"/>
      <c r="K25" s="60"/>
      <c r="L25" s="60"/>
      <c r="M25" s="60"/>
      <c r="N25" s="60"/>
      <c r="O25" s="60"/>
      <c r="P25" s="60"/>
      <c r="Q25" s="116">
        <f t="shared" si="1"/>
        <v>0</v>
      </c>
      <c r="S25" s="46">
        <v>1</v>
      </c>
      <c r="T25" s="62" t="e">
        <f>modelis!G10</f>
        <v>#DIV/0!</v>
      </c>
      <c r="U25" s="41" t="e">
        <f t="shared" si="2"/>
        <v>#DIV/0!</v>
      </c>
      <c r="V25" s="105" t="e">
        <f>modelis!G11</f>
        <v>#DIV/0!</v>
      </c>
      <c r="W25" s="41" t="e">
        <f t="shared" si="3"/>
        <v>#DIV/0!</v>
      </c>
      <c r="X25" s="62" t="e">
        <f>modelis!G12</f>
        <v>#DIV/0!</v>
      </c>
      <c r="Y25" s="41" t="e">
        <f t="shared" si="4"/>
        <v>#DIV/0!</v>
      </c>
      <c r="Z25" s="46">
        <v>2</v>
      </c>
      <c r="AA25" s="62" t="e">
        <f>modelis!G15</f>
        <v>#DIV/0!</v>
      </c>
      <c r="AB25" s="56"/>
      <c r="AC25" s="40"/>
      <c r="AD25" s="42" t="e">
        <f t="shared" si="0"/>
        <v>#DIV/0!</v>
      </c>
    </row>
    <row r="26" spans="1:30" ht="26.25" customHeight="1" x14ac:dyDescent="0.3">
      <c r="A26" s="57">
        <v>17</v>
      </c>
      <c r="B26" s="58"/>
      <c r="D26" s="65"/>
      <c r="E26" s="115"/>
      <c r="F26" s="115"/>
      <c r="G26" s="216"/>
      <c r="H26" s="33"/>
      <c r="I26" s="64"/>
      <c r="J26" s="60"/>
      <c r="K26" s="60"/>
      <c r="L26" s="60"/>
      <c r="M26" s="60"/>
      <c r="N26" s="60"/>
      <c r="O26" s="60"/>
      <c r="P26" s="60"/>
      <c r="Q26" s="116">
        <f>K26+M26+O26+P26</f>
        <v>0</v>
      </c>
      <c r="S26" s="46">
        <v>1</v>
      </c>
      <c r="T26" s="62" t="e">
        <f>modelis!G10</f>
        <v>#DIV/0!</v>
      </c>
      <c r="U26" s="41" t="e">
        <f t="shared" si="2"/>
        <v>#DIV/0!</v>
      </c>
      <c r="V26" s="105" t="e">
        <f>modelis!G11</f>
        <v>#DIV/0!</v>
      </c>
      <c r="W26" s="41" t="e">
        <f t="shared" si="3"/>
        <v>#DIV/0!</v>
      </c>
      <c r="X26" s="62" t="e">
        <f>modelis!G12</f>
        <v>#DIV/0!</v>
      </c>
      <c r="Y26" s="41" t="e">
        <f t="shared" si="4"/>
        <v>#DIV/0!</v>
      </c>
      <c r="Z26" s="46">
        <v>2</v>
      </c>
      <c r="AA26" s="62" t="e">
        <f>modelis!G15</f>
        <v>#DIV/0!</v>
      </c>
      <c r="AB26" s="56"/>
      <c r="AC26" s="40"/>
      <c r="AD26" s="42" t="e">
        <f t="shared" si="0"/>
        <v>#DIV/0!</v>
      </c>
    </row>
    <row r="27" spans="1:30" x14ac:dyDescent="0.3">
      <c r="A27" s="57">
        <v>18</v>
      </c>
      <c r="B27" s="246"/>
      <c r="D27" s="59"/>
      <c r="E27" s="33"/>
      <c r="F27" s="33"/>
      <c r="G27" s="216"/>
      <c r="H27" s="33"/>
      <c r="I27" s="64"/>
      <c r="J27" s="60"/>
      <c r="K27" s="60"/>
      <c r="L27" s="60"/>
      <c r="M27" s="60"/>
      <c r="N27" s="60"/>
      <c r="O27" s="60"/>
      <c r="P27" s="60"/>
      <c r="Q27" s="116">
        <f t="shared" si="1"/>
        <v>0</v>
      </c>
      <c r="S27" s="46">
        <v>1</v>
      </c>
      <c r="T27" s="62" t="e">
        <f>modelis!G10</f>
        <v>#DIV/0!</v>
      </c>
      <c r="U27" s="41" t="e">
        <f t="shared" si="2"/>
        <v>#DIV/0!</v>
      </c>
      <c r="V27" s="61" t="e">
        <f>modelis!G11</f>
        <v>#DIV/0!</v>
      </c>
      <c r="W27" s="41" t="e">
        <f t="shared" si="3"/>
        <v>#DIV/0!</v>
      </c>
      <c r="X27" s="62" t="e">
        <f>modelis!G12</f>
        <v>#DIV/0!</v>
      </c>
      <c r="Y27" s="41" t="e">
        <f t="shared" si="4"/>
        <v>#DIV/0!</v>
      </c>
      <c r="Z27" s="46">
        <v>2</v>
      </c>
      <c r="AA27" s="62" t="e">
        <f>modelis!G15</f>
        <v>#DIV/0!</v>
      </c>
      <c r="AB27" s="56"/>
      <c r="AC27" s="40"/>
      <c r="AD27" s="42" t="e">
        <f t="shared" si="0"/>
        <v>#DIV/0!</v>
      </c>
    </row>
    <row r="28" spans="1:30" x14ac:dyDescent="0.3">
      <c r="A28" s="20"/>
      <c r="B28" s="66" t="s">
        <v>227</v>
      </c>
      <c r="D28" s="59"/>
      <c r="E28" s="245"/>
      <c r="F28" s="245"/>
      <c r="G28" s="245"/>
      <c r="H28" s="33"/>
      <c r="I28" s="64"/>
      <c r="J28" s="60"/>
      <c r="K28" s="60"/>
      <c r="L28" s="60"/>
      <c r="M28" s="60"/>
      <c r="N28" s="60"/>
      <c r="O28" s="60"/>
      <c r="P28" s="60"/>
      <c r="Q28" s="67">
        <f>SUM(Q10:Q27)</f>
        <v>0</v>
      </c>
      <c r="S28" s="46"/>
      <c r="T28" s="62"/>
      <c r="U28" s="39"/>
      <c r="V28" s="62"/>
      <c r="W28" s="39"/>
      <c r="X28" s="62"/>
      <c r="Y28" s="39"/>
      <c r="Z28" s="46"/>
      <c r="AA28" s="62"/>
      <c r="AB28" s="56"/>
      <c r="AC28" s="40"/>
      <c r="AD28" s="210" t="e">
        <f>SUM(AD10:AD27)</f>
        <v>#DIV/0!</v>
      </c>
    </row>
    <row r="29" spans="1:30" ht="15" hidden="1" customHeight="1" x14ac:dyDescent="0.3">
      <c r="A29" s="20"/>
      <c r="B29" s="58"/>
      <c r="D29" s="59"/>
      <c r="E29" s="41"/>
      <c r="F29" s="41"/>
      <c r="G29" s="41"/>
      <c r="H29" s="33"/>
      <c r="I29" s="64"/>
      <c r="J29" s="60"/>
      <c r="K29" s="60"/>
      <c r="L29" s="60"/>
      <c r="M29" s="60"/>
      <c r="N29" s="60"/>
      <c r="O29" s="60"/>
      <c r="P29" s="60"/>
      <c r="Q29" s="67"/>
      <c r="S29" s="46"/>
      <c r="T29" s="62"/>
      <c r="U29" s="39"/>
      <c r="V29" s="39"/>
      <c r="W29" s="39"/>
      <c r="X29" s="62"/>
      <c r="Y29" s="39"/>
      <c r="Z29" s="46"/>
      <c r="AA29" s="62"/>
      <c r="AB29" s="56"/>
      <c r="AC29" s="40"/>
      <c r="AD29" s="68"/>
    </row>
    <row r="30" spans="1:30" ht="26.25" hidden="1" customHeight="1" x14ac:dyDescent="0.3">
      <c r="A30" s="20"/>
      <c r="B30" s="58"/>
      <c r="D30" s="59"/>
      <c r="E30" s="41"/>
      <c r="F30" s="41"/>
      <c r="G30" s="41"/>
      <c r="H30" s="33"/>
      <c r="I30" s="64"/>
      <c r="J30" s="60"/>
      <c r="K30" s="60"/>
      <c r="L30" s="60"/>
      <c r="M30" s="60"/>
      <c r="N30" s="60"/>
      <c r="O30" s="60"/>
      <c r="P30" s="60"/>
      <c r="Q30" s="69"/>
      <c r="S30" s="46"/>
      <c r="T30" s="62"/>
      <c r="U30" s="39"/>
      <c r="V30" s="39"/>
      <c r="W30" s="39"/>
      <c r="X30" s="62"/>
      <c r="Y30" s="39"/>
      <c r="Z30" s="46"/>
      <c r="AA30" s="62"/>
      <c r="AB30" s="56"/>
      <c r="AC30" s="40"/>
      <c r="AD30" s="42"/>
    </row>
    <row r="31" spans="1:30" x14ac:dyDescent="0.3">
      <c r="A31" s="20"/>
      <c r="B31" s="58"/>
      <c r="D31" s="59"/>
      <c r="E31" s="41"/>
      <c r="F31" s="41"/>
      <c r="G31" s="41"/>
      <c r="H31" s="33"/>
      <c r="I31" s="64"/>
      <c r="J31" s="60"/>
      <c r="K31" s="60"/>
      <c r="L31" s="60"/>
      <c r="M31" s="60"/>
      <c r="N31" s="60"/>
      <c r="O31" s="60"/>
      <c r="P31" s="60"/>
      <c r="Q31" s="69"/>
      <c r="S31" s="46"/>
      <c r="T31" s="62"/>
      <c r="U31" s="39"/>
      <c r="V31" s="39"/>
      <c r="W31" s="39"/>
      <c r="X31" s="62"/>
      <c r="Y31" s="39"/>
      <c r="Z31" s="46"/>
      <c r="AA31" s="62"/>
      <c r="AB31" s="56"/>
      <c r="AC31" s="40"/>
      <c r="AD31" s="42"/>
    </row>
    <row r="32" spans="1:30" x14ac:dyDescent="0.3">
      <c r="A32" s="33"/>
      <c r="B32" s="70" t="s">
        <v>85</v>
      </c>
      <c r="D32" s="71"/>
      <c r="E32" s="33"/>
      <c r="F32" s="33"/>
      <c r="G32" s="33"/>
      <c r="H32" s="33"/>
      <c r="I32" s="64"/>
      <c r="J32" s="60"/>
      <c r="K32" s="60"/>
      <c r="L32" s="60"/>
      <c r="M32" s="60"/>
      <c r="N32" s="60"/>
      <c r="O32" s="60"/>
      <c r="P32" s="60"/>
      <c r="Q32" s="30"/>
      <c r="S32" s="46"/>
      <c r="T32" s="62"/>
      <c r="U32" s="33"/>
      <c r="V32" s="33"/>
      <c r="W32" s="33"/>
      <c r="X32" s="62"/>
      <c r="Y32" s="33"/>
      <c r="Z32" s="55"/>
      <c r="AA32" s="33"/>
      <c r="AB32" s="56"/>
      <c r="AC32" s="33"/>
      <c r="AD32" s="35"/>
    </row>
    <row r="33" spans="1:30" x14ac:dyDescent="0.3">
      <c r="A33" s="33"/>
      <c r="B33" s="72" t="s">
        <v>86</v>
      </c>
      <c r="D33" s="59"/>
      <c r="E33" s="33"/>
      <c r="F33" s="33"/>
      <c r="G33" s="33"/>
      <c r="H33" s="33"/>
      <c r="I33" s="64"/>
      <c r="J33" s="60"/>
      <c r="K33" s="60"/>
      <c r="L33" s="60"/>
      <c r="M33" s="60"/>
      <c r="N33" s="60"/>
      <c r="O33" s="60"/>
      <c r="P33" s="60"/>
      <c r="Q33" s="30"/>
      <c r="S33" s="46"/>
      <c r="T33" s="62"/>
      <c r="U33" s="33"/>
      <c r="V33" s="33"/>
      <c r="W33" s="33"/>
      <c r="X33" s="62"/>
      <c r="Y33" s="33"/>
      <c r="Z33" s="55"/>
      <c r="AA33" s="33"/>
      <c r="AB33" s="56"/>
      <c r="AC33" s="33"/>
      <c r="AD33" s="35"/>
    </row>
    <row r="34" spans="1:30" x14ac:dyDescent="0.3">
      <c r="A34" s="20">
        <v>1</v>
      </c>
      <c r="B34" s="73" t="s">
        <v>231</v>
      </c>
      <c r="D34" s="59"/>
      <c r="E34" s="33">
        <v>1</v>
      </c>
      <c r="F34" s="33"/>
      <c r="G34" s="33"/>
      <c r="H34" s="33"/>
      <c r="I34" s="64"/>
      <c r="J34" s="60"/>
      <c r="K34" s="60"/>
      <c r="L34" s="60"/>
      <c r="M34" s="60"/>
      <c r="N34" s="60"/>
      <c r="O34" s="60"/>
      <c r="P34" s="60"/>
      <c r="Q34" s="60">
        <f t="shared" ref="Q34:Q49" si="5">(H34+I34)*12</f>
        <v>0</v>
      </c>
      <c r="S34" s="46"/>
      <c r="T34" s="62"/>
      <c r="U34" s="33"/>
      <c r="V34" s="33"/>
      <c r="W34" s="33"/>
      <c r="X34" s="62"/>
      <c r="Y34" s="33"/>
      <c r="Z34" s="55"/>
      <c r="AA34" s="33"/>
      <c r="AB34" s="56">
        <v>3</v>
      </c>
      <c r="AC34" s="62" t="e">
        <f>modelis!F17</f>
        <v>#DIV/0!</v>
      </c>
      <c r="AD34" s="42" t="e">
        <f>ROUND(Q34*AC34, 2)</f>
        <v>#DIV/0!</v>
      </c>
    </row>
    <row r="35" spans="1:30" x14ac:dyDescent="0.3">
      <c r="A35" s="20">
        <v>2</v>
      </c>
      <c r="B35" s="73"/>
      <c r="D35" s="59"/>
      <c r="E35" s="33">
        <v>1</v>
      </c>
      <c r="F35" s="33"/>
      <c r="G35" s="33"/>
      <c r="H35" s="33"/>
      <c r="I35" s="64"/>
      <c r="J35" s="60"/>
      <c r="K35" s="60"/>
      <c r="L35" s="60"/>
      <c r="M35" s="60"/>
      <c r="N35" s="60"/>
      <c r="O35" s="60"/>
      <c r="P35" s="60"/>
      <c r="Q35" s="60">
        <f t="shared" si="5"/>
        <v>0</v>
      </c>
      <c r="S35" s="46"/>
      <c r="T35" s="62"/>
      <c r="U35" s="33"/>
      <c r="V35" s="33"/>
      <c r="W35" s="33"/>
      <c r="X35" s="62"/>
      <c r="Y35" s="33"/>
      <c r="Z35" s="55"/>
      <c r="AA35" s="33"/>
      <c r="AB35" s="56">
        <v>3</v>
      </c>
      <c r="AC35" s="62" t="e">
        <f>modelis!F17</f>
        <v>#DIV/0!</v>
      </c>
      <c r="AD35" s="42" t="e">
        <f t="shared" ref="AD35:AD50" si="6">ROUND(Q35*AC35, 2)</f>
        <v>#DIV/0!</v>
      </c>
    </row>
    <row r="36" spans="1:30" x14ac:dyDescent="0.3">
      <c r="A36" s="20">
        <v>3</v>
      </c>
      <c r="B36" s="73"/>
      <c r="D36" s="59"/>
      <c r="E36" s="33">
        <v>1</v>
      </c>
      <c r="F36" s="33"/>
      <c r="G36" s="33"/>
      <c r="H36" s="33"/>
      <c r="I36" s="64"/>
      <c r="J36" s="60"/>
      <c r="K36" s="60"/>
      <c r="L36" s="60"/>
      <c r="M36" s="60"/>
      <c r="N36" s="60"/>
      <c r="O36" s="60"/>
      <c r="P36" s="60"/>
      <c r="Q36" s="60">
        <f t="shared" si="5"/>
        <v>0</v>
      </c>
      <c r="S36" s="46"/>
      <c r="T36" s="62"/>
      <c r="U36" s="33"/>
      <c r="V36" s="33"/>
      <c r="W36" s="33"/>
      <c r="X36" s="62"/>
      <c r="Y36" s="33"/>
      <c r="Z36" s="55"/>
      <c r="AA36" s="33"/>
      <c r="AB36" s="56">
        <v>3</v>
      </c>
      <c r="AC36" s="62" t="e">
        <f>modelis!F17</f>
        <v>#DIV/0!</v>
      </c>
      <c r="AD36" s="42" t="e">
        <f t="shared" si="6"/>
        <v>#DIV/0!</v>
      </c>
    </row>
    <row r="37" spans="1:30" x14ac:dyDescent="0.3">
      <c r="A37" s="20">
        <v>4</v>
      </c>
      <c r="B37" s="73"/>
      <c r="D37" s="59"/>
      <c r="E37" s="33">
        <v>1</v>
      </c>
      <c r="F37" s="33"/>
      <c r="G37" s="33"/>
      <c r="H37" s="33"/>
      <c r="I37" s="64"/>
      <c r="J37" s="60"/>
      <c r="K37" s="60"/>
      <c r="L37" s="60"/>
      <c r="M37" s="60"/>
      <c r="N37" s="60"/>
      <c r="O37" s="60"/>
      <c r="P37" s="60"/>
      <c r="Q37" s="60">
        <f t="shared" si="5"/>
        <v>0</v>
      </c>
      <c r="S37" s="46"/>
      <c r="T37" s="62"/>
      <c r="U37" s="33"/>
      <c r="V37" s="33"/>
      <c r="W37" s="33"/>
      <c r="X37" s="33"/>
      <c r="Y37" s="33"/>
      <c r="Z37" s="55"/>
      <c r="AA37" s="33"/>
      <c r="AB37" s="56">
        <v>3</v>
      </c>
      <c r="AC37" s="62" t="e">
        <f>modelis!F17</f>
        <v>#DIV/0!</v>
      </c>
      <c r="AD37" s="42" t="e">
        <f t="shared" si="6"/>
        <v>#DIV/0!</v>
      </c>
    </row>
    <row r="38" spans="1:30" x14ac:dyDescent="0.3">
      <c r="A38" s="20">
        <v>5</v>
      </c>
      <c r="B38" s="73"/>
      <c r="D38" s="59"/>
      <c r="E38" s="33">
        <v>1</v>
      </c>
      <c r="F38" s="33"/>
      <c r="G38" s="33"/>
      <c r="H38" s="33"/>
      <c r="I38" s="64"/>
      <c r="J38" s="60"/>
      <c r="K38" s="60"/>
      <c r="L38" s="60"/>
      <c r="M38" s="60"/>
      <c r="N38" s="60"/>
      <c r="O38" s="60"/>
      <c r="P38" s="60"/>
      <c r="Q38" s="60">
        <f t="shared" si="5"/>
        <v>0</v>
      </c>
      <c r="S38" s="46"/>
      <c r="T38" s="62"/>
      <c r="U38" s="33"/>
      <c r="V38" s="33"/>
      <c r="W38" s="33"/>
      <c r="X38" s="33"/>
      <c r="Y38" s="33"/>
      <c r="Z38" s="55"/>
      <c r="AA38" s="33"/>
      <c r="AB38" s="56">
        <v>3</v>
      </c>
      <c r="AC38" s="62" t="e">
        <f>modelis!F17</f>
        <v>#DIV/0!</v>
      </c>
      <c r="AD38" s="42" t="e">
        <f>ROUND(Q38*AC38, 2)</f>
        <v>#DIV/0!</v>
      </c>
    </row>
    <row r="39" spans="1:30" x14ac:dyDescent="0.3">
      <c r="A39" s="20">
        <v>6</v>
      </c>
      <c r="B39" s="73"/>
      <c r="D39" s="59"/>
      <c r="E39" s="33">
        <v>1</v>
      </c>
      <c r="F39" s="33"/>
      <c r="G39" s="33"/>
      <c r="H39" s="33"/>
      <c r="I39" s="33"/>
      <c r="J39" s="33"/>
      <c r="K39" s="33"/>
      <c r="L39" s="33"/>
      <c r="M39" s="33"/>
      <c r="N39" s="33"/>
      <c r="O39" s="33"/>
      <c r="P39" s="33"/>
      <c r="Q39" s="60">
        <f t="shared" si="5"/>
        <v>0</v>
      </c>
      <c r="S39" s="46"/>
      <c r="T39" s="62"/>
      <c r="U39" s="33"/>
      <c r="V39" s="33"/>
      <c r="W39" s="33"/>
      <c r="X39" s="33"/>
      <c r="Y39" s="33"/>
      <c r="Z39" s="55"/>
      <c r="AA39" s="33"/>
      <c r="AB39" s="56">
        <v>3</v>
      </c>
      <c r="AC39" s="62" t="e">
        <f>modelis!F17</f>
        <v>#DIV/0!</v>
      </c>
      <c r="AD39" s="42" t="e">
        <f>ROUND(Q39*AC39, 2)</f>
        <v>#DIV/0!</v>
      </c>
    </row>
    <row r="40" spans="1:30" x14ac:dyDescent="0.3">
      <c r="A40" s="20">
        <v>7</v>
      </c>
      <c r="B40" s="73"/>
      <c r="D40" s="59"/>
      <c r="E40" s="33">
        <v>1</v>
      </c>
      <c r="F40" s="33"/>
      <c r="G40" s="33"/>
      <c r="H40" s="33"/>
      <c r="I40" s="33"/>
      <c r="J40" s="33"/>
      <c r="K40" s="33"/>
      <c r="L40" s="33"/>
      <c r="M40" s="33"/>
      <c r="N40" s="33"/>
      <c r="O40" s="33"/>
      <c r="P40" s="33"/>
      <c r="Q40" s="60">
        <f t="shared" si="5"/>
        <v>0</v>
      </c>
      <c r="S40" s="46"/>
      <c r="T40" s="62"/>
      <c r="U40" s="33"/>
      <c r="V40" s="33"/>
      <c r="W40" s="33"/>
      <c r="X40" s="33"/>
      <c r="Y40" s="33"/>
      <c r="Z40" s="55"/>
      <c r="AA40" s="33"/>
      <c r="AB40" s="56">
        <v>3</v>
      </c>
      <c r="AC40" s="62" t="e">
        <f>modelis!F17</f>
        <v>#DIV/0!</v>
      </c>
      <c r="AD40" s="42" t="e">
        <f>ROUND(Q40*AC40, 2)</f>
        <v>#DIV/0!</v>
      </c>
    </row>
    <row r="41" spans="1:30" x14ac:dyDescent="0.3">
      <c r="A41" s="20">
        <v>8</v>
      </c>
      <c r="B41" s="73"/>
      <c r="D41" s="59"/>
      <c r="E41" s="33">
        <v>1</v>
      </c>
      <c r="F41" s="33"/>
      <c r="G41" s="33"/>
      <c r="H41" s="33"/>
      <c r="I41" s="33"/>
      <c r="J41" s="33"/>
      <c r="K41" s="33"/>
      <c r="L41" s="33"/>
      <c r="M41" s="33"/>
      <c r="N41" s="33"/>
      <c r="O41" s="33"/>
      <c r="P41" s="33"/>
      <c r="Q41" s="60">
        <f t="shared" si="5"/>
        <v>0</v>
      </c>
      <c r="S41" s="46"/>
      <c r="T41" s="62"/>
      <c r="U41" s="33"/>
      <c r="V41" s="33"/>
      <c r="W41" s="33"/>
      <c r="X41" s="33"/>
      <c r="Y41" s="33"/>
      <c r="Z41" s="55"/>
      <c r="AA41" s="33"/>
      <c r="AB41" s="56">
        <v>3</v>
      </c>
      <c r="AC41" s="62" t="e">
        <f>modelis!F17</f>
        <v>#DIV/0!</v>
      </c>
      <c r="AD41" s="42" t="e">
        <f t="shared" si="6"/>
        <v>#DIV/0!</v>
      </c>
    </row>
    <row r="42" spans="1:30" x14ac:dyDescent="0.3">
      <c r="A42" s="20">
        <v>9</v>
      </c>
      <c r="B42" s="73"/>
      <c r="D42" s="59"/>
      <c r="E42" s="33">
        <v>1</v>
      </c>
      <c r="F42" s="33"/>
      <c r="G42" s="33"/>
      <c r="H42" s="33"/>
      <c r="I42" s="33"/>
      <c r="J42" s="33"/>
      <c r="K42" s="33"/>
      <c r="L42" s="33"/>
      <c r="M42" s="33"/>
      <c r="N42" s="33"/>
      <c r="O42" s="33"/>
      <c r="P42" s="33"/>
      <c r="Q42" s="60">
        <f t="shared" si="5"/>
        <v>0</v>
      </c>
      <c r="S42" s="46"/>
      <c r="T42" s="62"/>
      <c r="U42" s="33"/>
      <c r="V42" s="33"/>
      <c r="W42" s="33"/>
      <c r="X42" s="33"/>
      <c r="Y42" s="33"/>
      <c r="Z42" s="55"/>
      <c r="AA42" s="33"/>
      <c r="AB42" s="56">
        <v>3</v>
      </c>
      <c r="AC42" s="62" t="e">
        <f>modelis!F17</f>
        <v>#DIV/0!</v>
      </c>
      <c r="AD42" s="42" t="e">
        <f>ROUND(Q42*AC42, 2)</f>
        <v>#DIV/0!</v>
      </c>
    </row>
    <row r="43" spans="1:30" x14ac:dyDescent="0.3">
      <c r="A43" s="20">
        <v>10</v>
      </c>
      <c r="B43" s="73"/>
      <c r="D43" s="59"/>
      <c r="E43" s="33">
        <v>1</v>
      </c>
      <c r="F43" s="33"/>
      <c r="G43" s="33"/>
      <c r="H43" s="33"/>
      <c r="I43" s="33"/>
      <c r="J43" s="33"/>
      <c r="K43" s="33"/>
      <c r="L43" s="33"/>
      <c r="M43" s="33"/>
      <c r="N43" s="33"/>
      <c r="O43" s="33"/>
      <c r="P43" s="33"/>
      <c r="Q43" s="60">
        <f t="shared" si="5"/>
        <v>0</v>
      </c>
      <c r="S43" s="46"/>
      <c r="T43" s="33"/>
      <c r="U43" s="33"/>
      <c r="V43" s="33"/>
      <c r="W43" s="33"/>
      <c r="X43" s="33"/>
      <c r="Y43" s="33"/>
      <c r="Z43" s="55"/>
      <c r="AA43" s="33"/>
      <c r="AB43" s="56">
        <v>3</v>
      </c>
      <c r="AC43" s="62" t="e">
        <f>modelis!F17</f>
        <v>#DIV/0!</v>
      </c>
      <c r="AD43" s="42" t="e">
        <f>ROUND(Q43*AC43, 2)</f>
        <v>#DIV/0!</v>
      </c>
    </row>
    <row r="44" spans="1:30" x14ac:dyDescent="0.3">
      <c r="A44" s="20">
        <v>11</v>
      </c>
      <c r="B44" s="73"/>
      <c r="D44" s="59"/>
      <c r="E44" s="33">
        <v>1</v>
      </c>
      <c r="F44" s="33"/>
      <c r="G44" s="33"/>
      <c r="H44" s="33"/>
      <c r="I44" s="33"/>
      <c r="J44" s="33"/>
      <c r="K44" s="33"/>
      <c r="L44" s="33"/>
      <c r="M44" s="33"/>
      <c r="N44" s="33"/>
      <c r="O44" s="33"/>
      <c r="P44" s="33"/>
      <c r="Q44" s="60">
        <f t="shared" si="5"/>
        <v>0</v>
      </c>
      <c r="S44" s="46"/>
      <c r="T44" s="33"/>
      <c r="U44" s="33"/>
      <c r="V44" s="33"/>
      <c r="W44" s="33"/>
      <c r="X44" s="33"/>
      <c r="Y44" s="33"/>
      <c r="Z44" s="55"/>
      <c r="AA44" s="33"/>
      <c r="AB44" s="56">
        <v>3</v>
      </c>
      <c r="AC44" s="62" t="e">
        <f>modelis!F17</f>
        <v>#DIV/0!</v>
      </c>
      <c r="AD44" s="42" t="e">
        <f>ROUND(Q44*AC44, 2)</f>
        <v>#DIV/0!</v>
      </c>
    </row>
    <row r="45" spans="1:30" x14ac:dyDescent="0.3">
      <c r="A45" s="20">
        <v>12</v>
      </c>
      <c r="B45" s="73"/>
      <c r="D45" s="59"/>
      <c r="E45" s="33">
        <v>1</v>
      </c>
      <c r="F45" s="33"/>
      <c r="G45" s="33"/>
      <c r="H45" s="33"/>
      <c r="I45" s="33"/>
      <c r="J45" s="33"/>
      <c r="K45" s="33"/>
      <c r="L45" s="33"/>
      <c r="M45" s="33"/>
      <c r="N45" s="33"/>
      <c r="O45" s="33"/>
      <c r="P45" s="33"/>
      <c r="Q45" s="60">
        <f t="shared" si="5"/>
        <v>0</v>
      </c>
      <c r="S45" s="46"/>
      <c r="T45" s="33"/>
      <c r="U45" s="33"/>
      <c r="V45" s="33"/>
      <c r="W45" s="33"/>
      <c r="X45" s="33"/>
      <c r="Y45" s="33"/>
      <c r="Z45" s="55"/>
      <c r="AA45" s="33"/>
      <c r="AB45" s="56">
        <v>3</v>
      </c>
      <c r="AC45" s="62" t="e">
        <f>modelis!F17</f>
        <v>#DIV/0!</v>
      </c>
      <c r="AD45" s="42" t="e">
        <f>ROUND(Q45*AC45, 2)</f>
        <v>#DIV/0!</v>
      </c>
    </row>
    <row r="46" spans="1:30" x14ac:dyDescent="0.3">
      <c r="A46" s="20">
        <v>13</v>
      </c>
      <c r="B46" s="73"/>
      <c r="D46" s="59"/>
      <c r="E46" s="33">
        <v>1</v>
      </c>
      <c r="F46" s="33"/>
      <c r="G46" s="33"/>
      <c r="H46" s="33"/>
      <c r="I46" s="33"/>
      <c r="J46" s="33"/>
      <c r="K46" s="33"/>
      <c r="L46" s="33"/>
      <c r="M46" s="33"/>
      <c r="N46" s="33"/>
      <c r="O46" s="33"/>
      <c r="P46" s="33"/>
      <c r="Q46" s="60">
        <f t="shared" si="5"/>
        <v>0</v>
      </c>
      <c r="S46" s="46"/>
      <c r="T46" s="33"/>
      <c r="U46" s="33"/>
      <c r="V46" s="33"/>
      <c r="W46" s="33"/>
      <c r="X46" s="33"/>
      <c r="Y46" s="33"/>
      <c r="Z46" s="55"/>
      <c r="AA46" s="33"/>
      <c r="AB46" s="56">
        <v>3</v>
      </c>
      <c r="AC46" s="62" t="e">
        <f>modelis!F17</f>
        <v>#DIV/0!</v>
      </c>
      <c r="AD46" s="42" t="e">
        <f t="shared" si="6"/>
        <v>#DIV/0!</v>
      </c>
    </row>
    <row r="47" spans="1:30" hidden="1" x14ac:dyDescent="0.3">
      <c r="A47" s="20"/>
      <c r="B47" s="73"/>
      <c r="D47" s="59"/>
      <c r="E47" s="33"/>
      <c r="F47" s="33"/>
      <c r="G47" s="33"/>
      <c r="H47" s="33"/>
      <c r="I47" s="33"/>
      <c r="J47" s="33"/>
      <c r="K47" s="33"/>
      <c r="L47" s="33"/>
      <c r="M47" s="33"/>
      <c r="N47" s="33"/>
      <c r="O47" s="33"/>
      <c r="P47" s="33"/>
      <c r="Q47" s="60">
        <f t="shared" si="5"/>
        <v>0</v>
      </c>
      <c r="S47" s="46"/>
      <c r="T47" s="33"/>
      <c r="U47" s="33"/>
      <c r="V47" s="33"/>
      <c r="W47" s="33"/>
      <c r="X47" s="33"/>
      <c r="Y47" s="33"/>
      <c r="Z47" s="55"/>
      <c r="AA47" s="33"/>
      <c r="AB47" s="56">
        <v>3</v>
      </c>
      <c r="AC47" s="62" t="e">
        <f>modelis!F17</f>
        <v>#DIV/0!</v>
      </c>
      <c r="AD47" s="42" t="e">
        <f t="shared" si="6"/>
        <v>#DIV/0!</v>
      </c>
    </row>
    <row r="48" spans="1:30" hidden="1" x14ac:dyDescent="0.3">
      <c r="A48" s="20"/>
      <c r="B48" s="74"/>
      <c r="D48" s="59"/>
      <c r="E48" s="33"/>
      <c r="F48" s="33"/>
      <c r="G48" s="33"/>
      <c r="H48" s="33"/>
      <c r="I48" s="33"/>
      <c r="J48" s="33"/>
      <c r="K48" s="33"/>
      <c r="L48" s="33"/>
      <c r="M48" s="33"/>
      <c r="N48" s="33"/>
      <c r="O48" s="33"/>
      <c r="P48" s="33"/>
      <c r="Q48" s="60">
        <f t="shared" si="5"/>
        <v>0</v>
      </c>
      <c r="S48" s="46"/>
      <c r="T48" s="33"/>
      <c r="U48" s="33"/>
      <c r="V48" s="33"/>
      <c r="W48" s="33"/>
      <c r="X48" s="33"/>
      <c r="Y48" s="33"/>
      <c r="Z48" s="55"/>
      <c r="AA48" s="33"/>
      <c r="AB48" s="56">
        <v>3</v>
      </c>
      <c r="AC48" s="62" t="e">
        <f>modelis!F17</f>
        <v>#DIV/0!</v>
      </c>
      <c r="AD48" s="42" t="e">
        <f t="shared" si="6"/>
        <v>#DIV/0!</v>
      </c>
    </row>
    <row r="49" spans="1:30" hidden="1" x14ac:dyDescent="0.3">
      <c r="A49" s="20"/>
      <c r="B49" s="73"/>
      <c r="D49" s="59"/>
      <c r="E49" s="33"/>
      <c r="F49" s="33"/>
      <c r="G49" s="33"/>
      <c r="H49" s="33"/>
      <c r="I49" s="33"/>
      <c r="J49" s="33"/>
      <c r="K49" s="33"/>
      <c r="L49" s="33"/>
      <c r="M49" s="33"/>
      <c r="N49" s="33"/>
      <c r="O49" s="33"/>
      <c r="P49" s="33"/>
      <c r="Q49" s="60">
        <f t="shared" si="5"/>
        <v>0</v>
      </c>
      <c r="S49" s="46"/>
      <c r="T49" s="33"/>
      <c r="U49" s="33"/>
      <c r="V49" s="33"/>
      <c r="W49" s="33"/>
      <c r="X49" s="33"/>
      <c r="Y49" s="33"/>
      <c r="Z49" s="55"/>
      <c r="AA49" s="33"/>
      <c r="AB49" s="56">
        <v>3</v>
      </c>
      <c r="AC49" s="62" t="e">
        <f>modelis!F17</f>
        <v>#DIV/0!</v>
      </c>
      <c r="AD49" s="42" t="e">
        <f t="shared" si="6"/>
        <v>#DIV/0!</v>
      </c>
    </row>
    <row r="50" spans="1:30" hidden="1" x14ac:dyDescent="0.3">
      <c r="A50" s="20"/>
      <c r="B50" s="73"/>
      <c r="D50" s="59"/>
      <c r="E50" s="33"/>
      <c r="F50" s="33"/>
      <c r="G50" s="33"/>
      <c r="H50" s="33"/>
      <c r="I50" s="33"/>
      <c r="J50" s="33"/>
      <c r="K50" s="33"/>
      <c r="L50" s="33"/>
      <c r="M50" s="33"/>
      <c r="N50" s="33"/>
      <c r="O50" s="33"/>
      <c r="P50" s="33"/>
      <c r="Q50" s="60"/>
      <c r="S50" s="46"/>
      <c r="T50" s="40"/>
      <c r="U50" s="39"/>
      <c r="V50" s="39"/>
      <c r="W50" s="39"/>
      <c r="X50" s="40"/>
      <c r="Y50" s="39"/>
      <c r="Z50" s="46"/>
      <c r="AA50" s="40"/>
      <c r="AB50" s="56">
        <v>3</v>
      </c>
      <c r="AC50" s="62" t="e">
        <f>modelis!F17</f>
        <v>#DIV/0!</v>
      </c>
      <c r="AD50" s="42" t="e">
        <f t="shared" si="6"/>
        <v>#DIV/0!</v>
      </c>
    </row>
    <row r="51" spans="1:30" hidden="1" x14ac:dyDescent="0.3">
      <c r="A51" s="33"/>
      <c r="B51" s="73"/>
      <c r="D51" s="65"/>
      <c r="E51" s="33"/>
      <c r="F51" s="33"/>
      <c r="G51" s="33"/>
      <c r="H51" s="33"/>
      <c r="I51" s="33"/>
      <c r="J51" s="33"/>
      <c r="K51" s="33"/>
      <c r="L51" s="33"/>
      <c r="M51" s="33"/>
      <c r="N51" s="33"/>
      <c r="O51" s="33"/>
      <c r="P51" s="33"/>
      <c r="Q51" s="60"/>
      <c r="S51" s="55"/>
      <c r="T51" s="33"/>
      <c r="U51" s="33"/>
      <c r="V51" s="33"/>
      <c r="W51" s="33"/>
      <c r="X51" s="33"/>
      <c r="Y51" s="33"/>
      <c r="Z51" s="55"/>
      <c r="AA51" s="33"/>
      <c r="AB51" s="109"/>
      <c r="AC51" s="62"/>
      <c r="AD51" s="42"/>
    </row>
    <row r="52" spans="1:30" x14ac:dyDescent="0.3">
      <c r="A52" s="33"/>
      <c r="B52" s="75" t="s">
        <v>87</v>
      </c>
      <c r="D52" s="59"/>
      <c r="E52" s="33">
        <f>SUM(E34:E46)</f>
        <v>13</v>
      </c>
      <c r="F52" s="33"/>
      <c r="G52" s="33"/>
      <c r="H52" s="33"/>
      <c r="I52" s="33"/>
      <c r="J52" s="33"/>
      <c r="K52" s="33"/>
      <c r="L52" s="33"/>
      <c r="M52" s="33"/>
      <c r="N52" s="33"/>
      <c r="O52" s="33"/>
      <c r="P52" s="33"/>
      <c r="Q52" s="76">
        <f>SUM(Q34:Q51)</f>
        <v>0</v>
      </c>
      <c r="S52" s="46"/>
      <c r="T52" s="33"/>
      <c r="U52" s="33"/>
      <c r="V52" s="33"/>
      <c r="W52" s="33"/>
      <c r="X52" s="33"/>
      <c r="Y52" s="33"/>
      <c r="Z52" s="55"/>
      <c r="AA52" s="33"/>
      <c r="AB52" s="56"/>
      <c r="AC52" s="62"/>
      <c r="AD52" s="211" t="e">
        <f>SUM(AD34:AD51)</f>
        <v>#DIV/0!</v>
      </c>
    </row>
    <row r="53" spans="1:30" x14ac:dyDescent="0.3">
      <c r="A53" s="33"/>
      <c r="B53" s="58"/>
      <c r="D53" s="59"/>
      <c r="E53" s="33"/>
      <c r="F53" s="33"/>
      <c r="G53" s="33"/>
      <c r="H53" s="33"/>
      <c r="I53" s="33"/>
      <c r="J53" s="33"/>
      <c r="K53" s="33"/>
      <c r="L53" s="33"/>
      <c r="M53" s="33"/>
      <c r="N53" s="33"/>
      <c r="O53" s="33"/>
      <c r="P53" s="33"/>
      <c r="Q53" s="76"/>
      <c r="S53" s="46"/>
      <c r="T53" s="33"/>
      <c r="U53" s="33"/>
      <c r="V53" s="33"/>
      <c r="W53" s="33"/>
      <c r="X53" s="33"/>
      <c r="Y53" s="33"/>
      <c r="Z53" s="55"/>
      <c r="AA53" s="33"/>
      <c r="AB53" s="56"/>
      <c r="AC53" s="62"/>
      <c r="AD53" s="35"/>
    </row>
    <row r="54" spans="1:30" hidden="1" x14ac:dyDescent="0.3">
      <c r="A54" s="33"/>
      <c r="B54" s="73"/>
      <c r="D54" s="59"/>
      <c r="E54" s="33"/>
      <c r="F54" s="33"/>
      <c r="G54" s="33"/>
      <c r="H54" s="33"/>
      <c r="I54" s="33"/>
      <c r="J54" s="33"/>
      <c r="K54" s="33"/>
      <c r="L54" s="33"/>
      <c r="M54" s="33"/>
      <c r="N54" s="33"/>
      <c r="O54" s="33"/>
      <c r="P54" s="33"/>
      <c r="Q54" s="60"/>
      <c r="S54" s="46"/>
      <c r="T54" s="33"/>
      <c r="U54" s="33"/>
      <c r="V54" s="33"/>
      <c r="W54" s="33"/>
      <c r="X54" s="33"/>
      <c r="Y54" s="33"/>
      <c r="Z54" s="55"/>
      <c r="AA54" s="33"/>
      <c r="AB54" s="56"/>
      <c r="AC54" s="62"/>
      <c r="AD54" s="35"/>
    </row>
    <row r="55" spans="1:30" ht="24" customHeight="1" x14ac:dyDescent="0.3">
      <c r="A55" s="33"/>
      <c r="B55" s="70" t="s">
        <v>88</v>
      </c>
      <c r="D55" s="59"/>
      <c r="E55" s="33"/>
      <c r="F55" s="33"/>
      <c r="G55" s="33"/>
      <c r="H55" s="33"/>
      <c r="I55" s="33"/>
      <c r="J55" s="33"/>
      <c r="K55" s="33"/>
      <c r="L55" s="33"/>
      <c r="M55" s="33"/>
      <c r="N55" s="33"/>
      <c r="O55" s="33"/>
      <c r="P55" s="33"/>
      <c r="Q55" s="76">
        <f>(Q52+Q28)*0.2359</f>
        <v>0</v>
      </c>
      <c r="S55" s="46"/>
      <c r="T55" s="33"/>
      <c r="U55" s="33"/>
      <c r="V55" s="33"/>
      <c r="W55" s="33"/>
      <c r="X55" s="33"/>
      <c r="Y55" s="33"/>
      <c r="Z55" s="55"/>
      <c r="AA55" s="33"/>
      <c r="AB55" s="56"/>
      <c r="AC55" s="62"/>
      <c r="AD55" s="35" t="e">
        <f>(AD52+AD28)*0.2359</f>
        <v>#DIV/0!</v>
      </c>
    </row>
    <row r="56" spans="1:30" x14ac:dyDescent="0.3">
      <c r="A56" s="33"/>
      <c r="B56" s="70"/>
      <c r="D56" s="59"/>
      <c r="E56" s="33"/>
      <c r="F56" s="33"/>
      <c r="G56" s="33"/>
      <c r="H56" s="33"/>
      <c r="I56" s="33"/>
      <c r="J56" s="33"/>
      <c r="K56" s="33"/>
      <c r="L56" s="33"/>
      <c r="M56" s="33"/>
      <c r="N56" s="33"/>
      <c r="O56" s="33"/>
      <c r="P56" s="33"/>
      <c r="Q56" s="30"/>
      <c r="S56" s="46"/>
      <c r="T56" s="33"/>
      <c r="U56" s="33"/>
      <c r="V56" s="33"/>
      <c r="W56" s="33"/>
      <c r="X56" s="33"/>
      <c r="Y56" s="33"/>
      <c r="Z56" s="55"/>
      <c r="AA56" s="33"/>
      <c r="AB56" s="56"/>
      <c r="AC56" s="62"/>
      <c r="AD56" s="35"/>
    </row>
    <row r="57" spans="1:30" x14ac:dyDescent="0.3">
      <c r="A57" s="33"/>
      <c r="B57" s="27" t="s">
        <v>79</v>
      </c>
      <c r="D57" s="59"/>
      <c r="E57" s="33"/>
      <c r="F57" s="33"/>
      <c r="G57" s="33"/>
      <c r="H57" s="33"/>
      <c r="I57" s="33"/>
      <c r="J57" s="33"/>
      <c r="K57" s="33"/>
      <c r="L57" s="33"/>
      <c r="M57" s="33"/>
      <c r="N57" s="33"/>
      <c r="O57" s="33"/>
      <c r="P57" s="33"/>
      <c r="Q57" s="76">
        <f>Q55+Q53+Q52+Q29+Q28</f>
        <v>0</v>
      </c>
      <c r="S57" s="46"/>
      <c r="T57" s="33"/>
      <c r="U57" s="33"/>
      <c r="V57" s="33"/>
      <c r="W57" s="33"/>
      <c r="X57" s="33"/>
      <c r="Y57" s="33"/>
      <c r="Z57" s="55"/>
      <c r="AA57" s="33"/>
      <c r="AB57" s="56"/>
      <c r="AC57" s="62"/>
      <c r="AD57" s="35" t="e">
        <f>AD55+AD53+AD52+AD29+AD28</f>
        <v>#DIV/0!</v>
      </c>
    </row>
  </sheetData>
  <mergeCells count="24">
    <mergeCell ref="AD7:AD8"/>
    <mergeCell ref="X7:Y7"/>
    <mergeCell ref="L7:M7"/>
    <mergeCell ref="N7:O7"/>
    <mergeCell ref="T7:U7"/>
    <mergeCell ref="V7:W7"/>
    <mergeCell ref="Z6:AC7"/>
    <mergeCell ref="T6:Y6"/>
    <mergeCell ref="S7:S8"/>
    <mergeCell ref="A5:D5"/>
    <mergeCell ref="B7:B8"/>
    <mergeCell ref="A7:A8"/>
    <mergeCell ref="D7:D8"/>
    <mergeCell ref="H7:H8"/>
    <mergeCell ref="E7:E8"/>
    <mergeCell ref="I7:I8"/>
    <mergeCell ref="H6:K6"/>
    <mergeCell ref="R7:R8"/>
    <mergeCell ref="J7:J8"/>
    <mergeCell ref="D14:D17"/>
    <mergeCell ref="Q7:Q8"/>
    <mergeCell ref="P7:P8"/>
    <mergeCell ref="K7:K8"/>
    <mergeCell ref="L6:P6"/>
  </mergeCells>
  <phoneticPr fontId="18" type="noConversion"/>
  <pageMargins left="0.2" right="0.28000000000000003" top="0.4" bottom="0.25" header="0" footer="0"/>
  <pageSetup paperSize="9" scale="60" fitToHeight="2"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7CA37-0100-45CA-840D-23682C64D458}">
  <sheetPr codeName="Sheet6">
    <tabColor rgb="FF92D050"/>
    <pageSetUpPr fitToPage="1"/>
  </sheetPr>
  <dimension ref="A1:AI112"/>
  <sheetViews>
    <sheetView zoomScale="80" zoomScaleNormal="80" zoomScaleSheetLayoutView="85" workbookViewId="0">
      <pane xSplit="3" ySplit="8" topLeftCell="D50" activePane="bottomRight" state="frozen"/>
      <selection activeCell="A7" sqref="A7"/>
      <selection pane="topRight" activeCell="E7" sqref="E7"/>
      <selection pane="bottomLeft" activeCell="A9" sqref="A9"/>
      <selection pane="bottomRight" activeCell="D67" sqref="D67"/>
    </sheetView>
  </sheetViews>
  <sheetFormatPr defaultColWidth="9.1796875" defaultRowHeight="14" x14ac:dyDescent="0.3"/>
  <cols>
    <col min="1" max="1" width="7.54296875" style="5" customWidth="1"/>
    <col min="2" max="2" width="39.1796875" style="5" customWidth="1"/>
    <col min="3" max="3" width="1.54296875" style="5" customWidth="1"/>
    <col min="4" max="4" width="10" style="49" customWidth="1"/>
    <col min="5" max="5" width="10" style="5" customWidth="1"/>
    <col min="6" max="8" width="16.7265625" style="49" customWidth="1"/>
    <col min="9" max="9" width="46" style="5" customWidth="1"/>
    <col min="10" max="10" width="0.81640625" style="5" customWidth="1"/>
    <col min="11" max="11" width="4.54296875" style="255" customWidth="1"/>
    <col min="12" max="12" width="8.453125" style="5" customWidth="1"/>
    <col min="13" max="13" width="9.1796875" style="5"/>
    <col min="14" max="14" width="8.26953125" style="5" customWidth="1"/>
    <col min="15" max="15" width="9.1796875" style="5"/>
    <col min="16" max="16" width="8.26953125" style="5" customWidth="1"/>
    <col min="17" max="17" width="9.1796875" style="5"/>
    <col min="18" max="18" width="4.54296875" style="255" customWidth="1"/>
    <col min="19" max="19" width="8.7265625" style="5" customWidth="1"/>
    <col min="20" max="20" width="4.54296875" style="260" customWidth="1"/>
    <col min="21" max="21" width="9" style="5" customWidth="1"/>
    <col min="22" max="22" width="12.26953125" style="217" customWidth="1"/>
    <col min="23" max="23" width="9.1796875" style="5"/>
    <col min="24" max="24" width="4.54296875" style="255" customWidth="1"/>
    <col min="25" max="25" width="8.453125" style="5" customWidth="1"/>
    <col min="26" max="26" width="9.1796875" style="5"/>
    <col min="27" max="27" width="8.26953125" style="5" customWidth="1"/>
    <col min="28" max="28" width="9.1796875" style="5"/>
    <col min="29" max="29" width="8.26953125" style="5" customWidth="1"/>
    <col min="30" max="30" width="9.1796875" style="5"/>
    <col min="31" max="31" width="4.54296875" style="255" customWidth="1"/>
    <col min="32" max="32" width="8.7265625" style="5" customWidth="1"/>
    <col min="33" max="33" width="4.54296875" style="260" customWidth="1"/>
    <col min="34" max="34" width="9" style="5" customWidth="1"/>
    <col min="35" max="35" width="12.26953125" style="217" customWidth="1"/>
    <col min="36" max="16384" width="9.1796875" style="5"/>
  </cols>
  <sheetData>
    <row r="1" spans="1:35" x14ac:dyDescent="0.3">
      <c r="E1" s="17"/>
      <c r="F1" s="77"/>
      <c r="G1" s="77"/>
      <c r="H1" s="77"/>
      <c r="V1" s="265"/>
      <c r="AI1" s="265"/>
    </row>
    <row r="2" spans="1:35" x14ac:dyDescent="0.3">
      <c r="A2" s="9" t="s">
        <v>217</v>
      </c>
      <c r="C2" s="10"/>
      <c r="D2" s="50"/>
    </row>
    <row r="3" spans="1:35" x14ac:dyDescent="0.3">
      <c r="A3" s="12" t="s">
        <v>218</v>
      </c>
      <c r="C3" s="52"/>
      <c r="D3" s="50"/>
      <c r="M3" s="18" t="s">
        <v>493</v>
      </c>
      <c r="Z3" s="18" t="s">
        <v>494</v>
      </c>
    </row>
    <row r="4" spans="1:35" x14ac:dyDescent="0.3">
      <c r="B4" s="10"/>
      <c r="C4" s="10"/>
      <c r="D4" s="50"/>
    </row>
    <row r="5" spans="1:35" x14ac:dyDescent="0.3">
      <c r="A5" s="593" t="s">
        <v>98</v>
      </c>
      <c r="B5" s="593"/>
      <c r="C5" s="593"/>
      <c r="D5" s="593"/>
    </row>
    <row r="6" spans="1:35" x14ac:dyDescent="0.3">
      <c r="B6" s="18"/>
      <c r="C6" s="18"/>
      <c r="D6" s="605" t="s">
        <v>494</v>
      </c>
      <c r="E6" s="603"/>
      <c r="F6" s="530" t="s">
        <v>496</v>
      </c>
      <c r="G6" s="531" t="s">
        <v>497</v>
      </c>
      <c r="H6" s="603" t="s">
        <v>494</v>
      </c>
      <c r="I6" s="604"/>
      <c r="L6" s="574" t="s">
        <v>55</v>
      </c>
      <c r="M6" s="574"/>
      <c r="N6" s="574"/>
      <c r="O6" s="574"/>
      <c r="P6" s="574"/>
      <c r="Q6" s="574"/>
      <c r="R6" s="597" t="s">
        <v>56</v>
      </c>
      <c r="S6" s="597"/>
      <c r="T6" s="597"/>
      <c r="U6" s="597"/>
      <c r="Y6" s="574" t="s">
        <v>55</v>
      </c>
      <c r="Z6" s="574"/>
      <c r="AA6" s="574"/>
      <c r="AB6" s="574"/>
      <c r="AC6" s="574"/>
      <c r="AD6" s="574"/>
      <c r="AE6" s="597" t="s">
        <v>56</v>
      </c>
      <c r="AF6" s="597"/>
      <c r="AG6" s="597"/>
      <c r="AH6" s="597"/>
    </row>
    <row r="7" spans="1:35" x14ac:dyDescent="0.3">
      <c r="A7" s="594" t="s">
        <v>57</v>
      </c>
      <c r="B7" s="594" t="s">
        <v>82</v>
      </c>
      <c r="C7" s="53"/>
      <c r="D7" s="601" t="s">
        <v>93</v>
      </c>
      <c r="E7" s="607" t="s">
        <v>94</v>
      </c>
      <c r="F7" s="601" t="s">
        <v>95</v>
      </c>
      <c r="G7" s="601" t="s">
        <v>95</v>
      </c>
      <c r="H7" s="601" t="s">
        <v>95</v>
      </c>
      <c r="I7" s="607" t="s">
        <v>495</v>
      </c>
      <c r="J7" s="579"/>
      <c r="K7" s="606" t="s">
        <v>63</v>
      </c>
      <c r="L7" s="597" t="s">
        <v>64</v>
      </c>
      <c r="M7" s="597"/>
      <c r="N7" s="597" t="s">
        <v>65</v>
      </c>
      <c r="O7" s="597"/>
      <c r="P7" s="597" t="s">
        <v>66</v>
      </c>
      <c r="Q7" s="597"/>
      <c r="R7" s="597"/>
      <c r="S7" s="597"/>
      <c r="T7" s="597"/>
      <c r="U7" s="597"/>
      <c r="V7" s="599" t="s">
        <v>84</v>
      </c>
      <c r="X7" s="606" t="s">
        <v>63</v>
      </c>
      <c r="Y7" s="597" t="s">
        <v>64</v>
      </c>
      <c r="Z7" s="597"/>
      <c r="AA7" s="597" t="s">
        <v>65</v>
      </c>
      <c r="AB7" s="597"/>
      <c r="AC7" s="597" t="s">
        <v>66</v>
      </c>
      <c r="AD7" s="597"/>
      <c r="AE7" s="597"/>
      <c r="AF7" s="597"/>
      <c r="AG7" s="597"/>
      <c r="AH7" s="597"/>
      <c r="AI7" s="599" t="s">
        <v>84</v>
      </c>
    </row>
    <row r="8" spans="1:35" ht="57.75" customHeight="1" x14ac:dyDescent="0.3">
      <c r="A8" s="595"/>
      <c r="B8" s="595"/>
      <c r="C8" s="53"/>
      <c r="D8" s="602"/>
      <c r="E8" s="608"/>
      <c r="F8" s="602"/>
      <c r="G8" s="602"/>
      <c r="H8" s="602"/>
      <c r="I8" s="608"/>
      <c r="J8" s="579"/>
      <c r="K8" s="606"/>
      <c r="L8" s="21" t="s">
        <v>71</v>
      </c>
      <c r="M8" s="21" t="s">
        <v>72</v>
      </c>
      <c r="N8" s="21" t="s">
        <v>71</v>
      </c>
      <c r="O8" s="21" t="s">
        <v>72</v>
      </c>
      <c r="P8" s="21" t="s">
        <v>71</v>
      </c>
      <c r="Q8" s="21" t="s">
        <v>72</v>
      </c>
      <c r="R8" s="259" t="s">
        <v>63</v>
      </c>
      <c r="S8" s="25" t="s">
        <v>73</v>
      </c>
      <c r="T8" s="261" t="s">
        <v>63</v>
      </c>
      <c r="U8" s="25" t="s">
        <v>74</v>
      </c>
      <c r="V8" s="600"/>
      <c r="X8" s="606"/>
      <c r="Y8" s="21" t="s">
        <v>71</v>
      </c>
      <c r="Z8" s="21" t="s">
        <v>72</v>
      </c>
      <c r="AA8" s="21" t="s">
        <v>71</v>
      </c>
      <c r="AB8" s="21" t="s">
        <v>72</v>
      </c>
      <c r="AC8" s="21" t="s">
        <v>71</v>
      </c>
      <c r="AD8" s="21" t="s">
        <v>72</v>
      </c>
      <c r="AE8" s="259" t="s">
        <v>63</v>
      </c>
      <c r="AF8" s="25" t="s">
        <v>73</v>
      </c>
      <c r="AG8" s="261" t="s">
        <v>63</v>
      </c>
      <c r="AH8" s="25" t="s">
        <v>74</v>
      </c>
      <c r="AI8" s="600"/>
    </row>
    <row r="9" spans="1:35" s="18" customFormat="1" ht="84" x14ac:dyDescent="0.3">
      <c r="A9" s="1" t="s">
        <v>18</v>
      </c>
      <c r="B9" s="2" t="s">
        <v>490</v>
      </c>
      <c r="D9" s="30"/>
      <c r="E9" s="48"/>
      <c r="F9" s="30">
        <f>F10+F15+F20+F23</f>
        <v>0</v>
      </c>
      <c r="G9" s="30">
        <f>G10+G15+G20+G23</f>
        <v>0</v>
      </c>
      <c r="H9" s="30">
        <f>H10+H15+H20+H23</f>
        <v>0</v>
      </c>
      <c r="I9" s="48"/>
      <c r="K9" s="256"/>
      <c r="L9" s="33"/>
      <c r="M9" s="33"/>
      <c r="N9" s="249"/>
      <c r="O9" s="33"/>
      <c r="P9" s="33"/>
      <c r="Q9" s="33"/>
      <c r="R9" s="256"/>
      <c r="S9" s="33"/>
      <c r="T9" s="262"/>
      <c r="U9" s="79"/>
      <c r="V9" s="220">
        <f>V10+V15+V20+V23</f>
        <v>0</v>
      </c>
      <c r="X9" s="256"/>
      <c r="Y9" s="33"/>
      <c r="Z9" s="33"/>
      <c r="AA9" s="249"/>
      <c r="AB9" s="33"/>
      <c r="AC9" s="33"/>
      <c r="AD9" s="33"/>
      <c r="AE9" s="256"/>
      <c r="AF9" s="33"/>
      <c r="AG9" s="262"/>
      <c r="AH9" s="79"/>
      <c r="AI9" s="220">
        <f>AI10+AI15+AI20+AI23</f>
        <v>0</v>
      </c>
    </row>
    <row r="10" spans="1:35" s="18" customFormat="1" ht="28" x14ac:dyDescent="0.3">
      <c r="A10" s="92" t="s">
        <v>19</v>
      </c>
      <c r="B10" s="80" t="s">
        <v>282</v>
      </c>
      <c r="D10" s="30"/>
      <c r="E10" s="48"/>
      <c r="F10" s="30">
        <f>SUM(F11:F14)</f>
        <v>0</v>
      </c>
      <c r="G10" s="30">
        <f>SUM(G11:G14)</f>
        <v>0</v>
      </c>
      <c r="H10" s="30">
        <f>SUM(H11:H14)</f>
        <v>0</v>
      </c>
      <c r="I10" s="86"/>
      <c r="K10" s="256"/>
      <c r="L10" s="33"/>
      <c r="M10" s="33"/>
      <c r="N10" s="249"/>
      <c r="O10" s="33"/>
      <c r="P10" s="33"/>
      <c r="Q10" s="33"/>
      <c r="R10" s="256"/>
      <c r="S10" s="33"/>
      <c r="T10" s="262"/>
      <c r="U10" s="79"/>
      <c r="V10" s="220">
        <f>SUM(V11:V13)</f>
        <v>0</v>
      </c>
      <c r="X10" s="256"/>
      <c r="Y10" s="33"/>
      <c r="Z10" s="33"/>
      <c r="AA10" s="249"/>
      <c r="AB10" s="33"/>
      <c r="AC10" s="33"/>
      <c r="AD10" s="33"/>
      <c r="AE10" s="256"/>
      <c r="AF10" s="33"/>
      <c r="AG10" s="262"/>
      <c r="AH10" s="79"/>
      <c r="AI10" s="220">
        <f>SUM(AI11:AI13)</f>
        <v>0</v>
      </c>
    </row>
    <row r="11" spans="1:35" s="18" customFormat="1" x14ac:dyDescent="0.3">
      <c r="A11" s="1"/>
      <c r="B11" s="2"/>
      <c r="D11" s="30"/>
      <c r="E11" s="48"/>
      <c r="F11" s="30"/>
      <c r="G11" s="30"/>
      <c r="H11" s="30"/>
      <c r="I11" s="2"/>
      <c r="K11" s="257"/>
      <c r="L11" s="48"/>
      <c r="M11" s="48"/>
      <c r="N11" s="250"/>
      <c r="O11" s="48"/>
      <c r="P11" s="48"/>
      <c r="Q11" s="48"/>
      <c r="R11" s="257"/>
      <c r="S11" s="48"/>
      <c r="T11" s="263"/>
      <c r="U11" s="251"/>
      <c r="V11" s="220"/>
      <c r="X11" s="257"/>
      <c r="Y11" s="48"/>
      <c r="Z11" s="48"/>
      <c r="AA11" s="250"/>
      <c r="AB11" s="48"/>
      <c r="AC11" s="48"/>
      <c r="AD11" s="48"/>
      <c r="AE11" s="257"/>
      <c r="AF11" s="48"/>
      <c r="AG11" s="263"/>
      <c r="AH11" s="251"/>
      <c r="AI11" s="220"/>
    </row>
    <row r="12" spans="1:35" s="18" customFormat="1" ht="15" customHeight="1" x14ac:dyDescent="0.3">
      <c r="A12" s="92"/>
      <c r="B12" s="47"/>
      <c r="C12" s="5"/>
      <c r="D12" s="39"/>
      <c r="E12" s="33"/>
      <c r="F12" s="39"/>
      <c r="G12" s="39"/>
      <c r="H12" s="39"/>
      <c r="I12" s="47"/>
      <c r="K12" s="256">
        <v>1</v>
      </c>
      <c r="L12" s="62">
        <f>modelis!T10</f>
        <v>0</v>
      </c>
      <c r="M12" s="41">
        <f>ROUND($G12*L12, 2)</f>
        <v>0</v>
      </c>
      <c r="N12" s="105">
        <f>modelis!T11</f>
        <v>0</v>
      </c>
      <c r="O12" s="41">
        <f>ROUND($G12*N12, 2)</f>
        <v>0</v>
      </c>
      <c r="P12" s="62">
        <f>modelis!T12</f>
        <v>0</v>
      </c>
      <c r="Q12" s="41">
        <f>ROUND($G12*P12, 2)</f>
        <v>0</v>
      </c>
      <c r="R12" s="256">
        <v>2</v>
      </c>
      <c r="S12" s="62">
        <f>modelis!T15</f>
        <v>0</v>
      </c>
      <c r="T12" s="262"/>
      <c r="U12" s="79"/>
      <c r="V12" s="218">
        <f t="shared" ref="V12:V14" si="0">ROUND((M12+O12+Q12)*S12, 2)</f>
        <v>0</v>
      </c>
      <c r="X12" s="256">
        <v>1</v>
      </c>
      <c r="Y12" s="62">
        <f>modelis!AG10</f>
        <v>0</v>
      </c>
      <c r="Z12" s="41">
        <f>ROUND($H12*Y12, 2)</f>
        <v>0</v>
      </c>
      <c r="AA12" s="105">
        <f>modelis!AG11</f>
        <v>0</v>
      </c>
      <c r="AB12" s="41">
        <f>ROUND($H12*AA12, 2)</f>
        <v>0</v>
      </c>
      <c r="AC12" s="62">
        <f>modelis!AG12</f>
        <v>0</v>
      </c>
      <c r="AD12" s="41">
        <f>ROUND($H12*AC12, 2)</f>
        <v>0</v>
      </c>
      <c r="AE12" s="256">
        <v>2</v>
      </c>
      <c r="AF12" s="62">
        <f>modelis!AG15</f>
        <v>0</v>
      </c>
      <c r="AG12" s="262"/>
      <c r="AH12" s="79"/>
      <c r="AI12" s="218">
        <f>ROUND((Z12+AB12+AD12)*AF12, 2)</f>
        <v>0</v>
      </c>
    </row>
    <row r="13" spans="1:35" s="18" customFormat="1" x14ac:dyDescent="0.3">
      <c r="A13" s="92"/>
      <c r="B13" s="47"/>
      <c r="C13" s="5"/>
      <c r="D13" s="39"/>
      <c r="E13" s="33"/>
      <c r="F13" s="39"/>
      <c r="G13" s="39"/>
      <c r="H13" s="39"/>
      <c r="I13" s="47"/>
      <c r="K13" s="256">
        <v>1</v>
      </c>
      <c r="L13" s="62">
        <f>modelis!T10</f>
        <v>0</v>
      </c>
      <c r="M13" s="41">
        <f t="shared" ref="M13" si="1">ROUND($G13*L13, 2)</f>
        <v>0</v>
      </c>
      <c r="N13" s="105">
        <f>modelis!T11</f>
        <v>0</v>
      </c>
      <c r="O13" s="41">
        <f t="shared" ref="O13:O14" si="2">ROUND($G13*N13, 2)</f>
        <v>0</v>
      </c>
      <c r="P13" s="62">
        <f>modelis!T12</f>
        <v>0</v>
      </c>
      <c r="Q13" s="41">
        <f t="shared" ref="Q13:Q14" si="3">ROUND($G13*P13, 2)</f>
        <v>0</v>
      </c>
      <c r="R13" s="256">
        <v>2</v>
      </c>
      <c r="S13" s="62">
        <f>modelis!T15</f>
        <v>0</v>
      </c>
      <c r="T13" s="262"/>
      <c r="U13" s="79"/>
      <c r="V13" s="218">
        <f t="shared" si="0"/>
        <v>0</v>
      </c>
      <c r="X13" s="256">
        <v>1</v>
      </c>
      <c r="Y13" s="62">
        <f>modelis!AG10</f>
        <v>0</v>
      </c>
      <c r="Z13" s="41">
        <f>ROUND($H13*Y13, 2)</f>
        <v>0</v>
      </c>
      <c r="AA13" s="105">
        <f>modelis!AG11</f>
        <v>0</v>
      </c>
      <c r="AB13" s="41">
        <f>ROUND($H13*AA13, 2)</f>
        <v>0</v>
      </c>
      <c r="AC13" s="62">
        <f>modelis!AG12</f>
        <v>0</v>
      </c>
      <c r="AD13" s="41">
        <f t="shared" ref="AD13" si="4">ROUND($H13*AC13, 2)</f>
        <v>0</v>
      </c>
      <c r="AE13" s="256">
        <v>2</v>
      </c>
      <c r="AF13" s="62">
        <f>modelis!AG15</f>
        <v>0</v>
      </c>
      <c r="AG13" s="262"/>
      <c r="AH13" s="79"/>
      <c r="AI13" s="218">
        <f t="shared" ref="AI13:AI14" si="5">ROUND((Z13+AB13+AD13)*AF13, 2)</f>
        <v>0</v>
      </c>
    </row>
    <row r="14" spans="1:35" s="18" customFormat="1" x14ac:dyDescent="0.3">
      <c r="A14" s="92"/>
      <c r="B14" s="47"/>
      <c r="C14" s="5"/>
      <c r="D14" s="39"/>
      <c r="E14" s="33"/>
      <c r="F14" s="39"/>
      <c r="G14" s="39"/>
      <c r="H14" s="39"/>
      <c r="I14" s="47"/>
      <c r="K14" s="256">
        <v>1</v>
      </c>
      <c r="L14" s="62">
        <f>modelis!T10</f>
        <v>0</v>
      </c>
      <c r="M14" s="41">
        <f>ROUND($G14*L14, 2)</f>
        <v>0</v>
      </c>
      <c r="N14" s="105">
        <f>modelis!T11</f>
        <v>0</v>
      </c>
      <c r="O14" s="41">
        <f t="shared" si="2"/>
        <v>0</v>
      </c>
      <c r="P14" s="62">
        <f>modelis!T12</f>
        <v>0</v>
      </c>
      <c r="Q14" s="41">
        <f t="shared" si="3"/>
        <v>0</v>
      </c>
      <c r="R14" s="256">
        <v>2</v>
      </c>
      <c r="S14" s="62">
        <f>modelis!T15</f>
        <v>0</v>
      </c>
      <c r="T14" s="262"/>
      <c r="U14" s="79"/>
      <c r="V14" s="218">
        <f t="shared" si="0"/>
        <v>0</v>
      </c>
      <c r="X14" s="256">
        <v>1</v>
      </c>
      <c r="Y14" s="62">
        <f>modelis!AG10</f>
        <v>0</v>
      </c>
      <c r="Z14" s="41">
        <f>ROUND($H14*Y14, 2)</f>
        <v>0</v>
      </c>
      <c r="AA14" s="105">
        <f>modelis!AG11</f>
        <v>0</v>
      </c>
      <c r="AB14" s="41">
        <f>ROUND($H14*AA14, 2)</f>
        <v>0</v>
      </c>
      <c r="AC14" s="62">
        <f>modelis!AG12</f>
        <v>0</v>
      </c>
      <c r="AD14" s="41">
        <f>ROUND($H14*AC14, 2)</f>
        <v>0</v>
      </c>
      <c r="AE14" s="256">
        <v>2</v>
      </c>
      <c r="AF14" s="62">
        <f>modelis!AG15</f>
        <v>0</v>
      </c>
      <c r="AG14" s="262"/>
      <c r="AH14" s="79"/>
      <c r="AI14" s="218">
        <f t="shared" si="5"/>
        <v>0</v>
      </c>
    </row>
    <row r="15" spans="1:35" s="18" customFormat="1" ht="43.5" customHeight="1" x14ac:dyDescent="0.3">
      <c r="A15" s="92" t="s">
        <v>21</v>
      </c>
      <c r="B15" s="92" t="s">
        <v>491</v>
      </c>
      <c r="D15" s="30"/>
      <c r="E15" s="48"/>
      <c r="F15" s="30">
        <f>SUM(F16:F19)</f>
        <v>0</v>
      </c>
      <c r="G15" s="30">
        <f>SUM(G16:G19)</f>
        <v>0</v>
      </c>
      <c r="H15" s="30">
        <f>SUM(H16:H19)</f>
        <v>0</v>
      </c>
      <c r="I15" s="86"/>
      <c r="K15" s="256"/>
      <c r="L15" s="33"/>
      <c r="M15" s="33"/>
      <c r="N15" s="249"/>
      <c r="O15" s="33"/>
      <c r="P15" s="33"/>
      <c r="Q15" s="33"/>
      <c r="R15" s="256"/>
      <c r="S15" s="33"/>
      <c r="T15" s="262"/>
      <c r="U15" s="79"/>
      <c r="V15" s="220">
        <f>SUM(V16:V19)</f>
        <v>0</v>
      </c>
      <c r="X15" s="256"/>
      <c r="Y15" s="33"/>
      <c r="Z15" s="33"/>
      <c r="AA15" s="249"/>
      <c r="AB15" s="33"/>
      <c r="AC15" s="33"/>
      <c r="AD15" s="33"/>
      <c r="AE15" s="256"/>
      <c r="AF15" s="33"/>
      <c r="AG15" s="262"/>
      <c r="AH15" s="79"/>
      <c r="AI15" s="220">
        <f>SUM(AI16:AI19)</f>
        <v>0</v>
      </c>
    </row>
    <row r="16" spans="1:35" s="18" customFormat="1" x14ac:dyDescent="0.3">
      <c r="A16" s="92"/>
      <c r="B16" s="47"/>
      <c r="C16" s="5"/>
      <c r="D16" s="39"/>
      <c r="E16" s="33"/>
      <c r="F16" s="39"/>
      <c r="G16" s="39"/>
      <c r="H16" s="39"/>
      <c r="I16" s="47"/>
      <c r="K16" s="256"/>
      <c r="L16" s="33"/>
      <c r="M16" s="33"/>
      <c r="N16" s="249"/>
      <c r="O16" s="33"/>
      <c r="P16" s="33"/>
      <c r="Q16" s="33"/>
      <c r="R16" s="256"/>
      <c r="S16" s="33"/>
      <c r="T16" s="262"/>
      <c r="U16" s="79"/>
      <c r="V16" s="220"/>
      <c r="X16" s="256"/>
      <c r="Y16" s="33"/>
      <c r="Z16" s="33"/>
      <c r="AA16" s="249"/>
      <c r="AB16" s="33"/>
      <c r="AC16" s="33"/>
      <c r="AD16" s="33"/>
      <c r="AE16" s="256"/>
      <c r="AF16" s="33"/>
      <c r="AG16" s="262"/>
      <c r="AH16" s="79"/>
      <c r="AI16" s="220"/>
    </row>
    <row r="17" spans="1:35" s="18" customFormat="1" x14ac:dyDescent="0.3">
      <c r="A17" s="92"/>
      <c r="B17" s="21"/>
      <c r="C17" s="5"/>
      <c r="D17" s="39"/>
      <c r="E17" s="33"/>
      <c r="F17" s="39"/>
      <c r="G17" s="39"/>
      <c r="H17" s="39"/>
      <c r="I17" s="82"/>
      <c r="K17" s="256">
        <v>1</v>
      </c>
      <c r="L17" s="62">
        <f>modelis!T10</f>
        <v>0</v>
      </c>
      <c r="M17" s="41">
        <f>ROUND($G17*L17, 2)</f>
        <v>0</v>
      </c>
      <c r="N17" s="105">
        <f>modelis!T11</f>
        <v>0</v>
      </c>
      <c r="O17" s="41">
        <f t="shared" ref="O17:O19" si="6">ROUND($G17*N17, 2)</f>
        <v>0</v>
      </c>
      <c r="P17" s="62">
        <f>modelis!T12</f>
        <v>0</v>
      </c>
      <c r="Q17" s="41">
        <f t="shared" ref="Q17:Q19" si="7">ROUND($G17*P17, 2)</f>
        <v>0</v>
      </c>
      <c r="R17" s="256">
        <v>2</v>
      </c>
      <c r="S17" s="62">
        <f>modelis!T15</f>
        <v>0</v>
      </c>
      <c r="T17" s="262"/>
      <c r="U17" s="79"/>
      <c r="V17" s="218">
        <f>ROUND((M17+O17+Q17)*S17, 2)</f>
        <v>0</v>
      </c>
      <c r="X17" s="256">
        <v>1</v>
      </c>
      <c r="Y17" s="62">
        <f>modelis!AG10</f>
        <v>0</v>
      </c>
      <c r="Z17" s="41">
        <f t="shared" ref="Z17:Z19" si="8">ROUND($H17*Y17, 2)</f>
        <v>0</v>
      </c>
      <c r="AA17" s="105">
        <f>modelis!AG11</f>
        <v>0</v>
      </c>
      <c r="AB17" s="41">
        <f t="shared" ref="AB17:AB19" si="9">ROUND($H17*AA17, 2)</f>
        <v>0</v>
      </c>
      <c r="AC17" s="62">
        <f>modelis!AG12</f>
        <v>0</v>
      </c>
      <c r="AD17" s="41">
        <f t="shared" ref="AD17:AD19" si="10">ROUND($H17*AC17, 2)</f>
        <v>0</v>
      </c>
      <c r="AE17" s="256">
        <v>2</v>
      </c>
      <c r="AF17" s="62">
        <f>modelis!AG15</f>
        <v>0</v>
      </c>
      <c r="AG17" s="262"/>
      <c r="AH17" s="79"/>
      <c r="AI17" s="218">
        <f>ROUND((Z17+AB17+AD17)*AF17, 2)</f>
        <v>0</v>
      </c>
    </row>
    <row r="18" spans="1:35" s="18" customFormat="1" x14ac:dyDescent="0.3">
      <c r="A18" s="27"/>
      <c r="B18" s="21"/>
      <c r="C18" s="5"/>
      <c r="D18" s="39"/>
      <c r="E18" s="33"/>
      <c r="F18" s="39"/>
      <c r="G18" s="39"/>
      <c r="H18" s="39"/>
      <c r="I18" s="82"/>
      <c r="K18" s="256">
        <v>1</v>
      </c>
      <c r="L18" s="62">
        <f>modelis!T10</f>
        <v>0</v>
      </c>
      <c r="M18" s="41">
        <f t="shared" ref="M18" si="11">ROUND($G18*L18, 2)</f>
        <v>0</v>
      </c>
      <c r="N18" s="105">
        <f>modelis!T11</f>
        <v>0</v>
      </c>
      <c r="O18" s="41">
        <f t="shared" si="6"/>
        <v>0</v>
      </c>
      <c r="P18" s="62">
        <f>modelis!T12</f>
        <v>0</v>
      </c>
      <c r="Q18" s="41">
        <f>ROUND($G18*P18, 2)</f>
        <v>0</v>
      </c>
      <c r="R18" s="256">
        <v>2</v>
      </c>
      <c r="S18" s="62">
        <f>modelis!T15</f>
        <v>0</v>
      </c>
      <c r="T18" s="262"/>
      <c r="U18" s="79"/>
      <c r="V18" s="218">
        <f>ROUND((M18+O18+Q18)*S18, 2)</f>
        <v>0</v>
      </c>
      <c r="X18" s="256">
        <v>1</v>
      </c>
      <c r="Y18" s="62">
        <f>modelis!AG10</f>
        <v>0</v>
      </c>
      <c r="Z18" s="41">
        <f t="shared" si="8"/>
        <v>0</v>
      </c>
      <c r="AA18" s="105">
        <f>modelis!AG11</f>
        <v>0</v>
      </c>
      <c r="AB18" s="41">
        <f t="shared" si="9"/>
        <v>0</v>
      </c>
      <c r="AC18" s="62">
        <f>modelis!AG12</f>
        <v>0</v>
      </c>
      <c r="AD18" s="41">
        <f t="shared" si="10"/>
        <v>0</v>
      </c>
      <c r="AE18" s="256">
        <v>2</v>
      </c>
      <c r="AF18" s="62">
        <f>modelis!AG15</f>
        <v>0</v>
      </c>
      <c r="AG18" s="262"/>
      <c r="AH18" s="79"/>
      <c r="AI18" s="218">
        <f>ROUND((Z18+AB18+AD18)*AF18, 2)</f>
        <v>0</v>
      </c>
    </row>
    <row r="19" spans="1:35" s="132" customFormat="1" x14ac:dyDescent="0.3">
      <c r="A19" s="247"/>
      <c r="B19" s="248"/>
      <c r="C19" s="128"/>
      <c r="D19" s="126"/>
      <c r="E19" s="127"/>
      <c r="F19" s="126"/>
      <c r="G19" s="126"/>
      <c r="H19" s="126"/>
      <c r="I19" s="133"/>
      <c r="K19" s="258">
        <v>1</v>
      </c>
      <c r="L19" s="252">
        <f>modelis!T10</f>
        <v>0</v>
      </c>
      <c r="M19" s="41">
        <f>ROUND($G19*L19, 2)</f>
        <v>0</v>
      </c>
      <c r="N19" s="253">
        <f>modelis!T11</f>
        <v>0</v>
      </c>
      <c r="O19" s="41">
        <f t="shared" si="6"/>
        <v>0</v>
      </c>
      <c r="P19" s="252">
        <f>modelis!T12</f>
        <v>0</v>
      </c>
      <c r="Q19" s="41">
        <f t="shared" si="7"/>
        <v>0</v>
      </c>
      <c r="R19" s="258">
        <v>2</v>
      </c>
      <c r="S19" s="252">
        <f>modelis!T15</f>
        <v>0</v>
      </c>
      <c r="T19" s="264"/>
      <c r="U19" s="254"/>
      <c r="V19" s="219">
        <f>ROUND((M19+O19+Q19)*S19, 2)</f>
        <v>0</v>
      </c>
      <c r="X19" s="258">
        <v>1</v>
      </c>
      <c r="Y19" s="252">
        <f>modelis!AG10</f>
        <v>0</v>
      </c>
      <c r="Z19" s="41">
        <f t="shared" si="8"/>
        <v>0</v>
      </c>
      <c r="AA19" s="253">
        <f>modelis!AG11</f>
        <v>0</v>
      </c>
      <c r="AB19" s="41">
        <f t="shared" si="9"/>
        <v>0</v>
      </c>
      <c r="AC19" s="252">
        <f>modelis!AG12</f>
        <v>0</v>
      </c>
      <c r="AD19" s="41">
        <f t="shared" si="10"/>
        <v>0</v>
      </c>
      <c r="AE19" s="258">
        <v>2</v>
      </c>
      <c r="AF19" s="252">
        <f>modelis!AG15</f>
        <v>0</v>
      </c>
      <c r="AG19" s="264"/>
      <c r="AH19" s="254"/>
      <c r="AI19" s="219">
        <f>ROUND((Z19+AB19+AD19)*AF19, 2)</f>
        <v>0</v>
      </c>
    </row>
    <row r="20" spans="1:35" s="18" customFormat="1" ht="55.5" customHeight="1" x14ac:dyDescent="0.3">
      <c r="A20" s="92" t="s">
        <v>23</v>
      </c>
      <c r="B20" s="3" t="s">
        <v>275</v>
      </c>
      <c r="D20" s="30"/>
      <c r="E20" s="48"/>
      <c r="F20" s="30">
        <v>0</v>
      </c>
      <c r="G20" s="30">
        <v>0</v>
      </c>
      <c r="H20" s="30">
        <v>0</v>
      </c>
      <c r="I20" s="86"/>
      <c r="K20" s="256"/>
      <c r="L20" s="33"/>
      <c r="M20" s="33"/>
      <c r="N20" s="249"/>
      <c r="O20" s="33"/>
      <c r="P20" s="33"/>
      <c r="Q20" s="33"/>
      <c r="R20" s="256"/>
      <c r="S20" s="33"/>
      <c r="T20" s="262"/>
      <c r="U20" s="79"/>
      <c r="V20" s="220">
        <v>0</v>
      </c>
      <c r="X20" s="256"/>
      <c r="Y20" s="33"/>
      <c r="Z20" s="33"/>
      <c r="AA20" s="249"/>
      <c r="AB20" s="33"/>
      <c r="AC20" s="33"/>
      <c r="AD20" s="33"/>
      <c r="AE20" s="256"/>
      <c r="AF20" s="33"/>
      <c r="AG20" s="262"/>
      <c r="AH20" s="79"/>
      <c r="AI20" s="220">
        <v>0</v>
      </c>
    </row>
    <row r="21" spans="1:35" s="18" customFormat="1" x14ac:dyDescent="0.3">
      <c r="A21" s="92"/>
      <c r="B21" s="21"/>
      <c r="C21" s="5"/>
      <c r="D21" s="39"/>
      <c r="E21" s="33"/>
      <c r="F21" s="39"/>
      <c r="G21" s="39"/>
      <c r="H21" s="39"/>
      <c r="I21" s="82"/>
      <c r="K21" s="256">
        <v>1</v>
      </c>
      <c r="L21" s="62">
        <f>modelis!T14</f>
        <v>0</v>
      </c>
      <c r="M21" s="41">
        <f t="shared" ref="M21:M22" si="12">ROUND($G21*L21, 2)</f>
        <v>0</v>
      </c>
      <c r="N21" s="105">
        <f>modelis!T15</f>
        <v>0</v>
      </c>
      <c r="O21" s="41">
        <f t="shared" ref="O21:O22" si="13">ROUND($G21*N21, 2)</f>
        <v>0</v>
      </c>
      <c r="P21" s="62">
        <f>modelis!T16</f>
        <v>0</v>
      </c>
      <c r="Q21" s="41">
        <f t="shared" ref="Q21:Q22" si="14">ROUND($G21*P21, 2)</f>
        <v>0</v>
      </c>
      <c r="R21" s="256">
        <v>2</v>
      </c>
      <c r="S21" s="62">
        <f>modelis!T19</f>
        <v>0</v>
      </c>
      <c r="T21" s="262"/>
      <c r="U21" s="79"/>
      <c r="V21" s="218">
        <f>ROUND((M21+O21+Q21)*S21, 2)</f>
        <v>0</v>
      </c>
      <c r="X21" s="256">
        <v>1</v>
      </c>
      <c r="Y21" s="62">
        <f>modelis!AG14</f>
        <v>0</v>
      </c>
      <c r="Z21" s="41">
        <f t="shared" ref="Z21:Z22" si="15">ROUND($H21*Y21, 2)</f>
        <v>0</v>
      </c>
      <c r="AA21" s="105">
        <f>modelis!AG15</f>
        <v>0</v>
      </c>
      <c r="AB21" s="41">
        <f t="shared" ref="AB21:AB22" si="16">ROUND($H21*AA21, 2)</f>
        <v>0</v>
      </c>
      <c r="AC21" s="62">
        <f>modelis!AG16</f>
        <v>0</v>
      </c>
      <c r="AD21" s="41">
        <f t="shared" ref="AD21:AD22" si="17">ROUND($H21*AC21, 2)</f>
        <v>0</v>
      </c>
      <c r="AE21" s="256">
        <v>2</v>
      </c>
      <c r="AF21" s="62">
        <f>modelis!AG19</f>
        <v>0</v>
      </c>
      <c r="AG21" s="262"/>
      <c r="AH21" s="79"/>
      <c r="AI21" s="218">
        <f>ROUND((Z21+AB21+AD21)*AF21, 2)</f>
        <v>0</v>
      </c>
    </row>
    <row r="22" spans="1:35" s="18" customFormat="1" x14ac:dyDescent="0.3">
      <c r="A22" s="27"/>
      <c r="B22" s="21"/>
      <c r="C22" s="5"/>
      <c r="D22" s="39"/>
      <c r="E22" s="33"/>
      <c r="F22" s="39"/>
      <c r="G22" s="39"/>
      <c r="H22" s="39"/>
      <c r="I22" s="82"/>
      <c r="K22" s="256">
        <v>1</v>
      </c>
      <c r="L22" s="62">
        <f>modelis!T14</f>
        <v>0</v>
      </c>
      <c r="M22" s="41">
        <f t="shared" si="12"/>
        <v>0</v>
      </c>
      <c r="N22" s="105">
        <f>modelis!T15</f>
        <v>0</v>
      </c>
      <c r="O22" s="41">
        <f t="shared" si="13"/>
        <v>0</v>
      </c>
      <c r="P22" s="62">
        <f>modelis!T16</f>
        <v>0</v>
      </c>
      <c r="Q22" s="41">
        <f t="shared" si="14"/>
        <v>0</v>
      </c>
      <c r="R22" s="256">
        <v>2</v>
      </c>
      <c r="S22" s="62">
        <f>modelis!T19</f>
        <v>0</v>
      </c>
      <c r="T22" s="262"/>
      <c r="U22" s="79"/>
      <c r="V22" s="218">
        <f>ROUND((M22+O22+Q22)*S22, 2)</f>
        <v>0</v>
      </c>
      <c r="X22" s="256">
        <v>1</v>
      </c>
      <c r="Y22" s="62">
        <f>modelis!AG14</f>
        <v>0</v>
      </c>
      <c r="Z22" s="41">
        <f t="shared" si="15"/>
        <v>0</v>
      </c>
      <c r="AA22" s="105">
        <f>modelis!AG15</f>
        <v>0</v>
      </c>
      <c r="AB22" s="41">
        <f t="shared" si="16"/>
        <v>0</v>
      </c>
      <c r="AC22" s="62">
        <f>modelis!AG16</f>
        <v>0</v>
      </c>
      <c r="AD22" s="41">
        <f t="shared" si="17"/>
        <v>0</v>
      </c>
      <c r="AE22" s="256">
        <v>2</v>
      </c>
      <c r="AF22" s="62">
        <f>modelis!AG19</f>
        <v>0</v>
      </c>
      <c r="AG22" s="262"/>
      <c r="AH22" s="79"/>
      <c r="AI22" s="218">
        <f>ROUND((Z22+AB22+AD22)*AF22, 2)</f>
        <v>0</v>
      </c>
    </row>
    <row r="23" spans="1:35" s="18" customFormat="1" ht="51.75" customHeight="1" x14ac:dyDescent="0.3">
      <c r="A23" s="92" t="s">
        <v>25</v>
      </c>
      <c r="B23" s="3" t="s">
        <v>492</v>
      </c>
      <c r="D23" s="30"/>
      <c r="E23" s="48"/>
      <c r="F23" s="30">
        <f>SUM(F24:F29)</f>
        <v>0</v>
      </c>
      <c r="G23" s="30">
        <f>SUM(G24:G29)</f>
        <v>0</v>
      </c>
      <c r="H23" s="30">
        <f>SUM(H24:H29)</f>
        <v>0</v>
      </c>
      <c r="I23" s="86"/>
      <c r="K23" s="256"/>
      <c r="L23" s="33"/>
      <c r="M23" s="33"/>
      <c r="N23" s="249"/>
      <c r="O23" s="33"/>
      <c r="P23" s="33"/>
      <c r="Q23" s="33"/>
      <c r="R23" s="256"/>
      <c r="S23" s="33"/>
      <c r="T23" s="262"/>
      <c r="U23" s="79"/>
      <c r="V23" s="220">
        <f>SUM(V24:V29)+V14</f>
        <v>0</v>
      </c>
      <c r="X23" s="256"/>
      <c r="Y23" s="33"/>
      <c r="Z23" s="33"/>
      <c r="AA23" s="249"/>
      <c r="AB23" s="33"/>
      <c r="AC23" s="33"/>
      <c r="AD23" s="33"/>
      <c r="AE23" s="256"/>
      <c r="AF23" s="33"/>
      <c r="AG23" s="262"/>
      <c r="AH23" s="79"/>
      <c r="AI23" s="220">
        <f>SUM(AI24:AI29)+AI14</f>
        <v>0</v>
      </c>
    </row>
    <row r="24" spans="1:35" s="18" customFormat="1" ht="25.5" customHeight="1" x14ac:dyDescent="0.3">
      <c r="A24" s="27"/>
      <c r="B24" s="21"/>
      <c r="C24" s="5"/>
      <c r="D24" s="39"/>
      <c r="E24" s="33"/>
      <c r="F24" s="39"/>
      <c r="G24" s="39"/>
      <c r="H24" s="39"/>
      <c r="I24" s="82"/>
      <c r="K24" s="256">
        <v>1</v>
      </c>
      <c r="L24" s="62">
        <v>1</v>
      </c>
      <c r="M24" s="41">
        <f t="shared" ref="M24:M29" si="18">ROUND($G24*L24, 2)</f>
        <v>0</v>
      </c>
      <c r="N24" s="105">
        <v>0</v>
      </c>
      <c r="O24" s="41">
        <f t="shared" ref="O24:O29" si="19">ROUND($G24*N24, 2)</f>
        <v>0</v>
      </c>
      <c r="P24" s="62">
        <v>0</v>
      </c>
      <c r="Q24" s="41">
        <f t="shared" ref="Q24:Q29" si="20">ROUND($G24*P24, 2)</f>
        <v>0</v>
      </c>
      <c r="R24" s="256">
        <v>2</v>
      </c>
      <c r="S24" s="62">
        <f>modelis!T15</f>
        <v>0</v>
      </c>
      <c r="T24" s="262"/>
      <c r="U24" s="79"/>
      <c r="V24" s="218">
        <f t="shared" ref="V24:V29" si="21">ROUND((M24+O24+Q24)*S24, 2)</f>
        <v>0</v>
      </c>
      <c r="X24" s="256">
        <v>1</v>
      </c>
      <c r="Y24" s="62">
        <v>1</v>
      </c>
      <c r="Z24" s="41">
        <f t="shared" ref="Z24:Z29" si="22">ROUND($H24*Y24, 2)</f>
        <v>0</v>
      </c>
      <c r="AA24" s="105">
        <v>0</v>
      </c>
      <c r="AB24" s="41">
        <f t="shared" ref="AB24:AB29" si="23">ROUND($H24*AA24, 2)</f>
        <v>0</v>
      </c>
      <c r="AC24" s="62">
        <v>0</v>
      </c>
      <c r="AD24" s="41">
        <f t="shared" ref="AD24:AD29" si="24">ROUND($H24*AC24, 2)</f>
        <v>0</v>
      </c>
      <c r="AE24" s="256">
        <v>2</v>
      </c>
      <c r="AF24" s="62">
        <f>modelis!AG15</f>
        <v>0</v>
      </c>
      <c r="AG24" s="262"/>
      <c r="AH24" s="79"/>
      <c r="AI24" s="218">
        <f t="shared" ref="AI24:AI28" si="25">ROUND((Z24+AB24+AD24)*AF24, 2)</f>
        <v>0</v>
      </c>
    </row>
    <row r="25" spans="1:35" s="18" customFormat="1" ht="33.75" customHeight="1" x14ac:dyDescent="0.3">
      <c r="A25" s="27"/>
      <c r="B25" s="21"/>
      <c r="C25" s="5"/>
      <c r="D25" s="39"/>
      <c r="E25" s="33"/>
      <c r="F25" s="39"/>
      <c r="G25" s="39"/>
      <c r="H25" s="39"/>
      <c r="I25" s="82"/>
      <c r="K25" s="256">
        <v>1</v>
      </c>
      <c r="L25" s="62">
        <f>modelis!T10</f>
        <v>0</v>
      </c>
      <c r="M25" s="41">
        <f t="shared" si="18"/>
        <v>0</v>
      </c>
      <c r="N25" s="105">
        <f>modelis!T11</f>
        <v>0</v>
      </c>
      <c r="O25" s="41">
        <f t="shared" si="19"/>
        <v>0</v>
      </c>
      <c r="P25" s="62">
        <f>modelis!T12</f>
        <v>0</v>
      </c>
      <c r="Q25" s="41">
        <f t="shared" si="20"/>
        <v>0</v>
      </c>
      <c r="R25" s="256">
        <v>2</v>
      </c>
      <c r="S25" s="62">
        <f>modelis!T15</f>
        <v>0</v>
      </c>
      <c r="T25" s="262"/>
      <c r="U25" s="79"/>
      <c r="V25" s="218">
        <f t="shared" si="21"/>
        <v>0</v>
      </c>
      <c r="X25" s="256">
        <v>1</v>
      </c>
      <c r="Y25" s="62">
        <f>modelis!AG10</f>
        <v>0</v>
      </c>
      <c r="Z25" s="41">
        <f t="shared" si="22"/>
        <v>0</v>
      </c>
      <c r="AA25" s="105">
        <f>modelis!AG11</f>
        <v>0</v>
      </c>
      <c r="AB25" s="41">
        <f t="shared" si="23"/>
        <v>0</v>
      </c>
      <c r="AC25" s="62">
        <f>modelis!AG12</f>
        <v>0</v>
      </c>
      <c r="AD25" s="41">
        <f t="shared" si="24"/>
        <v>0</v>
      </c>
      <c r="AE25" s="256">
        <v>2</v>
      </c>
      <c r="AF25" s="62">
        <f>modelis!AG15</f>
        <v>0</v>
      </c>
      <c r="AG25" s="262"/>
      <c r="AH25" s="79"/>
      <c r="AI25" s="218">
        <f t="shared" si="25"/>
        <v>0</v>
      </c>
    </row>
    <row r="26" spans="1:35" s="18" customFormat="1" x14ac:dyDescent="0.3">
      <c r="A26" s="27"/>
      <c r="B26" s="21"/>
      <c r="C26" s="5"/>
      <c r="D26" s="39"/>
      <c r="E26" s="33"/>
      <c r="F26" s="39"/>
      <c r="G26" s="39"/>
      <c r="H26" s="39"/>
      <c r="I26" s="82"/>
      <c r="K26" s="256">
        <v>1</v>
      </c>
      <c r="L26" s="62">
        <v>1</v>
      </c>
      <c r="M26" s="41">
        <f t="shared" si="18"/>
        <v>0</v>
      </c>
      <c r="N26" s="105">
        <v>0</v>
      </c>
      <c r="O26" s="41">
        <f t="shared" si="19"/>
        <v>0</v>
      </c>
      <c r="P26" s="62">
        <v>0</v>
      </c>
      <c r="Q26" s="41">
        <f t="shared" si="20"/>
        <v>0</v>
      </c>
      <c r="R26" s="256">
        <v>2</v>
      </c>
      <c r="S26" s="62">
        <f>modelis!T15</f>
        <v>0</v>
      </c>
      <c r="T26" s="262"/>
      <c r="U26" s="79"/>
      <c r="V26" s="218">
        <f t="shared" si="21"/>
        <v>0</v>
      </c>
      <c r="X26" s="256">
        <v>1</v>
      </c>
      <c r="Y26" s="62">
        <v>1</v>
      </c>
      <c r="Z26" s="41">
        <f t="shared" si="22"/>
        <v>0</v>
      </c>
      <c r="AA26" s="105">
        <v>0</v>
      </c>
      <c r="AB26" s="41">
        <f t="shared" si="23"/>
        <v>0</v>
      </c>
      <c r="AC26" s="62">
        <v>0</v>
      </c>
      <c r="AD26" s="41">
        <f t="shared" si="24"/>
        <v>0</v>
      </c>
      <c r="AE26" s="256">
        <v>2</v>
      </c>
      <c r="AF26" s="62">
        <f>modelis!AG15</f>
        <v>0</v>
      </c>
      <c r="AG26" s="262"/>
      <c r="AH26" s="79"/>
      <c r="AI26" s="218">
        <f t="shared" si="25"/>
        <v>0</v>
      </c>
    </row>
    <row r="27" spans="1:35" s="18" customFormat="1" x14ac:dyDescent="0.3">
      <c r="A27" s="27"/>
      <c r="B27" s="21"/>
      <c r="C27" s="5"/>
      <c r="D27" s="39"/>
      <c r="E27" s="33"/>
      <c r="F27" s="39"/>
      <c r="G27" s="39"/>
      <c r="H27" s="39"/>
      <c r="I27" s="82"/>
      <c r="K27" s="256">
        <v>1</v>
      </c>
      <c r="L27" s="62">
        <f>modelis!T10</f>
        <v>0</v>
      </c>
      <c r="M27" s="41">
        <f t="shared" si="18"/>
        <v>0</v>
      </c>
      <c r="N27" s="105">
        <f>modelis!T11</f>
        <v>0</v>
      </c>
      <c r="O27" s="41">
        <f t="shared" si="19"/>
        <v>0</v>
      </c>
      <c r="P27" s="62">
        <f>modelis!T12</f>
        <v>0</v>
      </c>
      <c r="Q27" s="41">
        <f t="shared" si="20"/>
        <v>0</v>
      </c>
      <c r="R27" s="256">
        <v>2</v>
      </c>
      <c r="S27" s="62">
        <f>modelis!T15</f>
        <v>0</v>
      </c>
      <c r="T27" s="262"/>
      <c r="U27" s="79"/>
      <c r="V27" s="218">
        <f t="shared" si="21"/>
        <v>0</v>
      </c>
      <c r="X27" s="256">
        <v>1</v>
      </c>
      <c r="Y27" s="62">
        <f>modelis!AG10</f>
        <v>0</v>
      </c>
      <c r="Z27" s="41">
        <f t="shared" si="22"/>
        <v>0</v>
      </c>
      <c r="AA27" s="105">
        <f>modelis!AG11</f>
        <v>0</v>
      </c>
      <c r="AB27" s="41">
        <f t="shared" si="23"/>
        <v>0</v>
      </c>
      <c r="AC27" s="62">
        <f>modelis!AG12</f>
        <v>0</v>
      </c>
      <c r="AD27" s="41">
        <f t="shared" si="24"/>
        <v>0</v>
      </c>
      <c r="AE27" s="256">
        <v>2</v>
      </c>
      <c r="AF27" s="62">
        <f>modelis!AG15</f>
        <v>0</v>
      </c>
      <c r="AG27" s="262"/>
      <c r="AH27" s="79"/>
      <c r="AI27" s="218">
        <f t="shared" si="25"/>
        <v>0</v>
      </c>
    </row>
    <row r="28" spans="1:35" x14ac:dyDescent="0.3">
      <c r="A28" s="27"/>
      <c r="B28" s="21"/>
      <c r="D28" s="39"/>
      <c r="E28" s="33"/>
      <c r="F28" s="39"/>
      <c r="G28" s="39"/>
      <c r="H28" s="39"/>
      <c r="I28" s="82"/>
      <c r="K28" s="256">
        <v>1</v>
      </c>
      <c r="L28" s="62">
        <f>modelis!T10</f>
        <v>0</v>
      </c>
      <c r="M28" s="41">
        <f t="shared" si="18"/>
        <v>0</v>
      </c>
      <c r="N28" s="105">
        <f>modelis!T11</f>
        <v>0</v>
      </c>
      <c r="O28" s="41">
        <f t="shared" si="19"/>
        <v>0</v>
      </c>
      <c r="P28" s="62">
        <f>modelis!T12</f>
        <v>0</v>
      </c>
      <c r="Q28" s="41">
        <f t="shared" si="20"/>
        <v>0</v>
      </c>
      <c r="R28" s="256">
        <v>2</v>
      </c>
      <c r="S28" s="62">
        <f>modelis!T15</f>
        <v>0</v>
      </c>
      <c r="T28" s="262"/>
      <c r="U28" s="33"/>
      <c r="V28" s="218">
        <f t="shared" si="21"/>
        <v>0</v>
      </c>
      <c r="X28" s="256">
        <v>1</v>
      </c>
      <c r="Y28" s="62">
        <f>modelis!AG10</f>
        <v>0</v>
      </c>
      <c r="Z28" s="41">
        <f t="shared" si="22"/>
        <v>0</v>
      </c>
      <c r="AA28" s="105">
        <f>modelis!AG11</f>
        <v>0</v>
      </c>
      <c r="AB28" s="41">
        <f t="shared" si="23"/>
        <v>0</v>
      </c>
      <c r="AC28" s="62">
        <f>modelis!AG12</f>
        <v>0</v>
      </c>
      <c r="AD28" s="41">
        <f t="shared" si="24"/>
        <v>0</v>
      </c>
      <c r="AE28" s="256">
        <v>2</v>
      </c>
      <c r="AF28" s="62">
        <f>modelis!AG15</f>
        <v>0</v>
      </c>
      <c r="AG28" s="262"/>
      <c r="AH28" s="33"/>
      <c r="AI28" s="218">
        <f t="shared" si="25"/>
        <v>0</v>
      </c>
    </row>
    <row r="29" spans="1:35" s="18" customFormat="1" ht="15" customHeight="1" x14ac:dyDescent="0.3">
      <c r="A29" s="27"/>
      <c r="B29" s="21"/>
      <c r="C29" s="5"/>
      <c r="D29" s="39"/>
      <c r="E29" s="33"/>
      <c r="F29" s="39"/>
      <c r="G29" s="39"/>
      <c r="H29" s="39"/>
      <c r="I29" s="82"/>
      <c r="K29" s="256">
        <v>1</v>
      </c>
      <c r="L29" s="62">
        <f>modelis!T10</f>
        <v>0</v>
      </c>
      <c r="M29" s="41">
        <f t="shared" si="18"/>
        <v>0</v>
      </c>
      <c r="N29" s="105">
        <f>modelis!T11</f>
        <v>0</v>
      </c>
      <c r="O29" s="41">
        <f t="shared" si="19"/>
        <v>0</v>
      </c>
      <c r="P29" s="62">
        <f>modelis!T12</f>
        <v>0</v>
      </c>
      <c r="Q29" s="41">
        <f t="shared" si="20"/>
        <v>0</v>
      </c>
      <c r="R29" s="256">
        <v>2</v>
      </c>
      <c r="S29" s="62">
        <f>modelis!T15</f>
        <v>0</v>
      </c>
      <c r="T29" s="262"/>
      <c r="U29" s="79"/>
      <c r="V29" s="218">
        <f t="shared" si="21"/>
        <v>0</v>
      </c>
      <c r="X29" s="256">
        <v>1</v>
      </c>
      <c r="Y29" s="62">
        <f>modelis!AG10</f>
        <v>0</v>
      </c>
      <c r="Z29" s="41">
        <f t="shared" si="22"/>
        <v>0</v>
      </c>
      <c r="AA29" s="105">
        <f>modelis!AG11</f>
        <v>0</v>
      </c>
      <c r="AB29" s="41">
        <f t="shared" si="23"/>
        <v>0</v>
      </c>
      <c r="AC29" s="62">
        <f>modelis!AG12</f>
        <v>0</v>
      </c>
      <c r="AD29" s="41">
        <f t="shared" si="24"/>
        <v>0</v>
      </c>
      <c r="AE29" s="256">
        <v>2</v>
      </c>
      <c r="AF29" s="62">
        <f>modelis!AG15</f>
        <v>0</v>
      </c>
      <c r="AG29" s="262"/>
      <c r="AH29" s="79"/>
      <c r="AI29" s="218">
        <f>ROUND((Z29+AB29+AD29)*AF29, 2)</f>
        <v>0</v>
      </c>
    </row>
    <row r="30" spans="1:35" s="18" customFormat="1" ht="43.5" customHeight="1" x14ac:dyDescent="0.3">
      <c r="A30" s="1" t="s">
        <v>26</v>
      </c>
      <c r="B30" s="2" t="s">
        <v>51</v>
      </c>
      <c r="D30" s="30"/>
      <c r="E30" s="48"/>
      <c r="F30" s="30">
        <f>SUM(F31:F31)</f>
        <v>0</v>
      </c>
      <c r="G30" s="30">
        <f>SUM(G31:G31)</f>
        <v>0</v>
      </c>
      <c r="H30" s="30">
        <f>SUM(H31:H31)</f>
        <v>0</v>
      </c>
      <c r="I30" s="86"/>
      <c r="K30" s="256"/>
      <c r="L30" s="33"/>
      <c r="M30" s="33"/>
      <c r="N30" s="249"/>
      <c r="O30" s="33"/>
      <c r="P30" s="33"/>
      <c r="Q30" s="33"/>
      <c r="R30" s="256"/>
      <c r="S30" s="33"/>
      <c r="T30" s="262"/>
      <c r="U30" s="79"/>
      <c r="V30" s="220">
        <f>SUM(V31:V31)</f>
        <v>0</v>
      </c>
      <c r="X30" s="256"/>
      <c r="Y30" s="33"/>
      <c r="Z30" s="33"/>
      <c r="AA30" s="249"/>
      <c r="AB30" s="33"/>
      <c r="AC30" s="33"/>
      <c r="AD30" s="33"/>
      <c r="AE30" s="256"/>
      <c r="AF30" s="33"/>
      <c r="AG30" s="262"/>
      <c r="AH30" s="79"/>
      <c r="AI30" s="220">
        <f>SUM(AI31:AI31)</f>
        <v>0</v>
      </c>
    </row>
    <row r="31" spans="1:35" s="18" customFormat="1" x14ac:dyDescent="0.3">
      <c r="A31" s="27"/>
      <c r="B31" s="21"/>
      <c r="C31" s="5"/>
      <c r="D31" s="39"/>
      <c r="E31" s="33"/>
      <c r="F31" s="39"/>
      <c r="G31" s="39"/>
      <c r="H31" s="39"/>
      <c r="I31" s="82"/>
      <c r="K31" s="256">
        <v>1</v>
      </c>
      <c r="L31" s="62">
        <f>modelis!T10</f>
        <v>0</v>
      </c>
      <c r="M31" s="41">
        <f>ROUND($G31*L31, 2)</f>
        <v>0</v>
      </c>
      <c r="N31" s="105">
        <f>modelis!T11</f>
        <v>0</v>
      </c>
      <c r="O31" s="41">
        <f t="shared" ref="O31" si="26">ROUND($G31*N31, 2)</f>
        <v>0</v>
      </c>
      <c r="P31" s="62">
        <f>modelis!T12</f>
        <v>0</v>
      </c>
      <c r="Q31" s="41">
        <f t="shared" ref="Q31" si="27">ROUND($G31*P31, 2)</f>
        <v>0</v>
      </c>
      <c r="R31" s="256">
        <v>2</v>
      </c>
      <c r="S31" s="62">
        <f>modelis!T15</f>
        <v>0</v>
      </c>
      <c r="T31" s="262"/>
      <c r="U31" s="79"/>
      <c r="V31" s="218">
        <f>ROUND((M31+O31+Q31)*S31, 2)</f>
        <v>0</v>
      </c>
      <c r="X31" s="256">
        <v>1</v>
      </c>
      <c r="Y31" s="62">
        <f>modelis!AG10</f>
        <v>0</v>
      </c>
      <c r="Z31" s="41">
        <f>ROUND($H31*Y31, 2)</f>
        <v>0</v>
      </c>
      <c r="AA31" s="105">
        <f>modelis!AG11</f>
        <v>0</v>
      </c>
      <c r="AB31" s="41">
        <f>ROUND($H31*AA31, 2)</f>
        <v>0</v>
      </c>
      <c r="AC31" s="62">
        <f>modelis!AG12</f>
        <v>0</v>
      </c>
      <c r="AD31" s="41">
        <f>ROUND($H31*AC31, 2)</f>
        <v>0</v>
      </c>
      <c r="AE31" s="256">
        <v>2</v>
      </c>
      <c r="AF31" s="62">
        <f>modelis!AG15</f>
        <v>0</v>
      </c>
      <c r="AG31" s="262"/>
      <c r="AH31" s="79"/>
      <c r="AI31" s="218">
        <f>ROUND((Z31+AB31+AD31)*AF31, 2)</f>
        <v>0</v>
      </c>
    </row>
    <row r="32" spans="1:35" s="18" customFormat="1" ht="40.5" customHeight="1" x14ac:dyDescent="0.3">
      <c r="A32" s="1" t="s">
        <v>28</v>
      </c>
      <c r="B32" s="2" t="s">
        <v>268</v>
      </c>
      <c r="D32" s="30"/>
      <c r="E32" s="48"/>
      <c r="F32" s="30">
        <f>SUM(F33:F36)</f>
        <v>0</v>
      </c>
      <c r="G32" s="30">
        <f>SUM(G33:G36)</f>
        <v>0</v>
      </c>
      <c r="H32" s="30">
        <f>SUM(H33:H36)</f>
        <v>0</v>
      </c>
      <c r="I32" s="86"/>
      <c r="K32" s="256"/>
      <c r="L32" s="33"/>
      <c r="M32" s="33"/>
      <c r="N32" s="249"/>
      <c r="O32" s="33"/>
      <c r="P32" s="33"/>
      <c r="Q32" s="33"/>
      <c r="R32" s="256"/>
      <c r="S32" s="33"/>
      <c r="T32" s="262"/>
      <c r="U32" s="79"/>
      <c r="V32" s="220">
        <f>SUM(V33:V36)</f>
        <v>0</v>
      </c>
      <c r="X32" s="256"/>
      <c r="Y32" s="33"/>
      <c r="Z32" s="33"/>
      <c r="AA32" s="249"/>
      <c r="AB32" s="33"/>
      <c r="AC32" s="33"/>
      <c r="AD32" s="33"/>
      <c r="AE32" s="256"/>
      <c r="AF32" s="33"/>
      <c r="AG32" s="262"/>
      <c r="AH32" s="79"/>
      <c r="AI32" s="220">
        <f>SUM(AI33:AI36)</f>
        <v>0</v>
      </c>
    </row>
    <row r="33" spans="1:35" s="18" customFormat="1" x14ac:dyDescent="0.3">
      <c r="A33" s="27"/>
      <c r="B33" s="21"/>
      <c r="C33" s="5"/>
      <c r="D33" s="39"/>
      <c r="E33" s="33"/>
      <c r="F33" s="39"/>
      <c r="G33" s="39"/>
      <c r="H33" s="39"/>
      <c r="I33" s="82"/>
      <c r="K33" s="256">
        <v>1</v>
      </c>
      <c r="L33" s="62">
        <f>modelis!T10</f>
        <v>0</v>
      </c>
      <c r="M33" s="41">
        <f t="shared" ref="M33:M36" si="28">ROUND($G33*L33, 2)</f>
        <v>0</v>
      </c>
      <c r="N33" s="105">
        <f>modelis!T11</f>
        <v>0</v>
      </c>
      <c r="O33" s="41">
        <f t="shared" ref="O33:O36" si="29">ROUND($G33*N33, 2)</f>
        <v>0</v>
      </c>
      <c r="P33" s="62">
        <f>modelis!T12</f>
        <v>0</v>
      </c>
      <c r="Q33" s="41">
        <f>ROUND($G33*P33, 2)</f>
        <v>0</v>
      </c>
      <c r="R33" s="256">
        <v>2</v>
      </c>
      <c r="S33" s="62">
        <f>modelis!T15</f>
        <v>0</v>
      </c>
      <c r="T33" s="262"/>
      <c r="U33" s="79"/>
      <c r="V33" s="218">
        <f>ROUND((M33+O33+Q33)*S33, 2)</f>
        <v>0</v>
      </c>
      <c r="X33" s="256">
        <v>1</v>
      </c>
      <c r="Y33" s="62">
        <f>modelis!AG10</f>
        <v>0</v>
      </c>
      <c r="Z33" s="41">
        <f t="shared" ref="Z33:Z36" si="30">ROUND($H33*Y33, 2)</f>
        <v>0</v>
      </c>
      <c r="AA33" s="105">
        <f>modelis!AG11</f>
        <v>0</v>
      </c>
      <c r="AB33" s="41">
        <f t="shared" ref="AB33:AB36" si="31">ROUND($H33*AA33, 2)</f>
        <v>0</v>
      </c>
      <c r="AC33" s="62">
        <f>modelis!AG12</f>
        <v>0</v>
      </c>
      <c r="AD33" s="41">
        <f t="shared" ref="AD33:AD36" si="32">ROUND($H33*AC33, 2)</f>
        <v>0</v>
      </c>
      <c r="AE33" s="256">
        <v>2</v>
      </c>
      <c r="AF33" s="62">
        <f>modelis!AG15</f>
        <v>0</v>
      </c>
      <c r="AG33" s="262"/>
      <c r="AH33" s="79"/>
      <c r="AI33" s="218">
        <f>ROUND((Z33+AB33+AD33)*AF33, 2)</f>
        <v>0</v>
      </c>
    </row>
    <row r="34" spans="1:35" s="18" customFormat="1" x14ac:dyDescent="0.3">
      <c r="A34" s="27"/>
      <c r="B34" s="21"/>
      <c r="C34" s="5"/>
      <c r="D34" s="39"/>
      <c r="E34" s="33"/>
      <c r="F34" s="39"/>
      <c r="G34" s="39"/>
      <c r="H34" s="39"/>
      <c r="I34" s="82"/>
      <c r="K34" s="256">
        <v>1</v>
      </c>
      <c r="L34" s="62">
        <f>modelis!T10</f>
        <v>0</v>
      </c>
      <c r="M34" s="41">
        <f t="shared" si="28"/>
        <v>0</v>
      </c>
      <c r="N34" s="105">
        <f>modelis!T11</f>
        <v>0</v>
      </c>
      <c r="O34" s="41">
        <f t="shared" si="29"/>
        <v>0</v>
      </c>
      <c r="P34" s="62">
        <f>modelis!T12</f>
        <v>0</v>
      </c>
      <c r="Q34" s="41">
        <f t="shared" ref="Q34:Q36" si="33">ROUND($G34*P34, 2)</f>
        <v>0</v>
      </c>
      <c r="R34" s="256">
        <v>2</v>
      </c>
      <c r="S34" s="62">
        <f>modelis!T15</f>
        <v>0</v>
      </c>
      <c r="T34" s="262"/>
      <c r="U34" s="79"/>
      <c r="V34" s="218">
        <f>ROUND((M34+O34+Q34)*S34, 2)</f>
        <v>0</v>
      </c>
      <c r="X34" s="256">
        <v>1</v>
      </c>
      <c r="Y34" s="62">
        <f>modelis!AG10</f>
        <v>0</v>
      </c>
      <c r="Z34" s="41">
        <f t="shared" si="30"/>
        <v>0</v>
      </c>
      <c r="AA34" s="105">
        <f>modelis!AG11</f>
        <v>0</v>
      </c>
      <c r="AB34" s="41">
        <f t="shared" si="31"/>
        <v>0</v>
      </c>
      <c r="AC34" s="62">
        <f>modelis!AG12</f>
        <v>0</v>
      </c>
      <c r="AD34" s="41">
        <f t="shared" si="32"/>
        <v>0</v>
      </c>
      <c r="AE34" s="256">
        <v>2</v>
      </c>
      <c r="AF34" s="62">
        <f>modelis!AG15</f>
        <v>0</v>
      </c>
      <c r="AG34" s="262"/>
      <c r="AH34" s="79"/>
      <c r="AI34" s="218">
        <f>ROUND((Z34+AB34+AD34)*AF34, 2)</f>
        <v>0</v>
      </c>
    </row>
    <row r="35" spans="1:35" s="18" customFormat="1" x14ac:dyDescent="0.3">
      <c r="A35" s="27"/>
      <c r="B35" s="21"/>
      <c r="C35" s="5"/>
      <c r="D35" s="39"/>
      <c r="E35" s="33"/>
      <c r="F35" s="39"/>
      <c r="G35" s="39"/>
      <c r="H35" s="39"/>
      <c r="I35" s="82"/>
      <c r="K35" s="256">
        <v>1</v>
      </c>
      <c r="L35" s="62">
        <f>modelis!T10</f>
        <v>0</v>
      </c>
      <c r="M35" s="41">
        <f t="shared" si="28"/>
        <v>0</v>
      </c>
      <c r="N35" s="105">
        <f>modelis!T11</f>
        <v>0</v>
      </c>
      <c r="O35" s="41">
        <f t="shared" si="29"/>
        <v>0</v>
      </c>
      <c r="P35" s="62">
        <f>modelis!T12</f>
        <v>0</v>
      </c>
      <c r="Q35" s="41">
        <f t="shared" si="33"/>
        <v>0</v>
      </c>
      <c r="R35" s="256">
        <v>2</v>
      </c>
      <c r="S35" s="62">
        <f>modelis!T15</f>
        <v>0</v>
      </c>
      <c r="T35" s="262"/>
      <c r="U35" s="79"/>
      <c r="V35" s="218">
        <f>ROUND((M35+O35+Q35)*S35, 2)</f>
        <v>0</v>
      </c>
      <c r="X35" s="256">
        <v>1</v>
      </c>
      <c r="Y35" s="62">
        <f>modelis!AG10</f>
        <v>0</v>
      </c>
      <c r="Z35" s="41">
        <f t="shared" si="30"/>
        <v>0</v>
      </c>
      <c r="AA35" s="105">
        <f>modelis!AG11</f>
        <v>0</v>
      </c>
      <c r="AB35" s="41">
        <f t="shared" si="31"/>
        <v>0</v>
      </c>
      <c r="AC35" s="62">
        <f>modelis!AG12</f>
        <v>0</v>
      </c>
      <c r="AD35" s="41">
        <f t="shared" si="32"/>
        <v>0</v>
      </c>
      <c r="AE35" s="256">
        <v>2</v>
      </c>
      <c r="AF35" s="62">
        <f>modelis!AG15</f>
        <v>0</v>
      </c>
      <c r="AG35" s="262"/>
      <c r="AH35" s="79"/>
      <c r="AI35" s="218">
        <f>ROUND((Z35+AB35+AD35)*AF35, 2)</f>
        <v>0</v>
      </c>
    </row>
    <row r="36" spans="1:35" s="18" customFormat="1" x14ac:dyDescent="0.3">
      <c r="A36" s="27"/>
      <c r="B36" s="21"/>
      <c r="C36" s="5"/>
      <c r="D36" s="39"/>
      <c r="E36" s="33"/>
      <c r="F36" s="39"/>
      <c r="G36" s="39"/>
      <c r="H36" s="39"/>
      <c r="I36" s="82"/>
      <c r="K36" s="256">
        <v>1</v>
      </c>
      <c r="L36" s="62">
        <f>modelis!T10</f>
        <v>0</v>
      </c>
      <c r="M36" s="41">
        <f t="shared" si="28"/>
        <v>0</v>
      </c>
      <c r="N36" s="105">
        <f>modelis!T11</f>
        <v>0</v>
      </c>
      <c r="O36" s="41">
        <f t="shared" si="29"/>
        <v>0</v>
      </c>
      <c r="P36" s="62">
        <f>modelis!T12</f>
        <v>0</v>
      </c>
      <c r="Q36" s="41">
        <f t="shared" si="33"/>
        <v>0</v>
      </c>
      <c r="R36" s="256">
        <v>2</v>
      </c>
      <c r="S36" s="62">
        <f>modelis!T15</f>
        <v>0</v>
      </c>
      <c r="T36" s="262"/>
      <c r="U36" s="79"/>
      <c r="V36" s="218">
        <f>ROUND((M36+O36+Q36)*S36, 2)</f>
        <v>0</v>
      </c>
      <c r="X36" s="256">
        <v>1</v>
      </c>
      <c r="Y36" s="62">
        <f>modelis!AG10</f>
        <v>0</v>
      </c>
      <c r="Z36" s="41">
        <f t="shared" si="30"/>
        <v>0</v>
      </c>
      <c r="AA36" s="105">
        <f>modelis!AG11</f>
        <v>0</v>
      </c>
      <c r="AB36" s="41">
        <f t="shared" si="31"/>
        <v>0</v>
      </c>
      <c r="AC36" s="62">
        <f>modelis!AG12</f>
        <v>0</v>
      </c>
      <c r="AD36" s="41">
        <f t="shared" si="32"/>
        <v>0</v>
      </c>
      <c r="AE36" s="256">
        <v>2</v>
      </c>
      <c r="AF36" s="62">
        <f>modelis!AG15</f>
        <v>0</v>
      </c>
      <c r="AG36" s="262"/>
      <c r="AH36" s="79"/>
      <c r="AI36" s="218">
        <f>ROUND((Z36+AB36+AD36)*AF36, 2)</f>
        <v>0</v>
      </c>
    </row>
    <row r="37" spans="1:35" s="18" customFormat="1" ht="42" customHeight="1" x14ac:dyDescent="0.3">
      <c r="A37" s="1" t="s">
        <v>29</v>
      </c>
      <c r="B37" s="2" t="s">
        <v>32</v>
      </c>
      <c r="D37" s="30"/>
      <c r="E37" s="48"/>
      <c r="F37" s="30">
        <v>0</v>
      </c>
      <c r="G37" s="30">
        <v>0</v>
      </c>
      <c r="H37" s="30">
        <v>0</v>
      </c>
      <c r="I37" s="86"/>
      <c r="K37" s="256"/>
      <c r="L37" s="33"/>
      <c r="M37" s="33"/>
      <c r="N37" s="249"/>
      <c r="O37" s="33"/>
      <c r="P37" s="33"/>
      <c r="Q37" s="33"/>
      <c r="R37" s="256"/>
      <c r="S37" s="33"/>
      <c r="T37" s="262"/>
      <c r="U37" s="79"/>
      <c r="V37" s="220">
        <f>SUM(V38:V40)</f>
        <v>0</v>
      </c>
      <c r="X37" s="256"/>
      <c r="Y37" s="33"/>
      <c r="Z37" s="33"/>
      <c r="AA37" s="249"/>
      <c r="AB37" s="33"/>
      <c r="AC37" s="33"/>
      <c r="AD37" s="33"/>
      <c r="AE37" s="256"/>
      <c r="AF37" s="33"/>
      <c r="AG37" s="262"/>
      <c r="AH37" s="79"/>
      <c r="AI37" s="220">
        <v>0</v>
      </c>
    </row>
    <row r="38" spans="1:35" s="18" customFormat="1" x14ac:dyDescent="0.3">
      <c r="A38" s="27"/>
      <c r="B38" s="21"/>
      <c r="C38" s="5"/>
      <c r="D38" s="39"/>
      <c r="E38" s="33"/>
      <c r="F38" s="39"/>
      <c r="G38" s="39"/>
      <c r="H38" s="39"/>
      <c r="I38" s="82"/>
      <c r="K38" s="256"/>
      <c r="L38" s="33"/>
      <c r="M38" s="33"/>
      <c r="N38" s="249"/>
      <c r="O38" s="33"/>
      <c r="P38" s="33"/>
      <c r="Q38" s="33"/>
      <c r="R38" s="256"/>
      <c r="S38" s="33"/>
      <c r="T38" s="262">
        <v>3</v>
      </c>
      <c r="U38" s="62"/>
      <c r="V38" s="218">
        <f>ROUND(G38*U38, 2)</f>
        <v>0</v>
      </c>
      <c r="X38" s="256"/>
      <c r="Y38" s="33"/>
      <c r="Z38" s="33"/>
      <c r="AA38" s="249"/>
      <c r="AB38" s="33"/>
      <c r="AC38" s="33"/>
      <c r="AD38" s="33"/>
      <c r="AE38" s="256"/>
      <c r="AF38" s="33"/>
      <c r="AG38" s="262">
        <v>3</v>
      </c>
      <c r="AH38" s="62"/>
      <c r="AI38" s="218">
        <f>ROUND(H38*AH38, 2)</f>
        <v>0</v>
      </c>
    </row>
    <row r="39" spans="1:35" s="18" customFormat="1" x14ac:dyDescent="0.3">
      <c r="A39" s="27"/>
      <c r="B39" s="21"/>
      <c r="C39" s="5"/>
      <c r="D39" s="39"/>
      <c r="E39" s="33"/>
      <c r="F39" s="39"/>
      <c r="G39" s="39"/>
      <c r="H39" s="39"/>
      <c r="I39" s="82"/>
      <c r="K39" s="256"/>
      <c r="L39" s="33"/>
      <c r="M39" s="33"/>
      <c r="N39" s="249"/>
      <c r="O39" s="33"/>
      <c r="P39" s="33"/>
      <c r="Q39" s="33"/>
      <c r="R39" s="256"/>
      <c r="S39" s="33"/>
      <c r="T39" s="262">
        <v>3</v>
      </c>
      <c r="U39" s="62"/>
      <c r="V39" s="218">
        <f t="shared" ref="V39:V59" si="34">ROUND(G39*U39, 2)</f>
        <v>0</v>
      </c>
      <c r="X39" s="256"/>
      <c r="Y39" s="33"/>
      <c r="Z39" s="33"/>
      <c r="AA39" s="249"/>
      <c r="AB39" s="33"/>
      <c r="AC39" s="33"/>
      <c r="AD39" s="33"/>
      <c r="AE39" s="256"/>
      <c r="AF39" s="33"/>
      <c r="AG39" s="262">
        <v>3</v>
      </c>
      <c r="AH39" s="62"/>
      <c r="AI39" s="218">
        <f t="shared" ref="AI39:AI59" si="35">ROUND(H39*AH39, 2)</f>
        <v>0</v>
      </c>
    </row>
    <row r="40" spans="1:35" s="18" customFormat="1" x14ac:dyDescent="0.3">
      <c r="A40" s="27"/>
      <c r="B40" s="21"/>
      <c r="C40" s="5"/>
      <c r="D40" s="39"/>
      <c r="E40" s="33"/>
      <c r="F40" s="39"/>
      <c r="G40" s="39"/>
      <c r="H40" s="39"/>
      <c r="I40" s="82"/>
      <c r="K40" s="256"/>
      <c r="L40" s="33"/>
      <c r="M40" s="33"/>
      <c r="N40" s="249"/>
      <c r="O40" s="33"/>
      <c r="P40" s="33"/>
      <c r="Q40" s="33"/>
      <c r="R40" s="256"/>
      <c r="S40" s="33"/>
      <c r="T40" s="262"/>
      <c r="U40" s="79"/>
      <c r="V40" s="218">
        <f t="shared" si="34"/>
        <v>0</v>
      </c>
      <c r="X40" s="256"/>
      <c r="Y40" s="33"/>
      <c r="Z40" s="33"/>
      <c r="AA40" s="249"/>
      <c r="AB40" s="33"/>
      <c r="AC40" s="33"/>
      <c r="AD40" s="33"/>
      <c r="AE40" s="256"/>
      <c r="AF40" s="33"/>
      <c r="AG40" s="262"/>
      <c r="AH40" s="79"/>
      <c r="AI40" s="218">
        <f t="shared" si="35"/>
        <v>0</v>
      </c>
    </row>
    <row r="41" spans="1:35" s="18" customFormat="1" ht="43.5" customHeight="1" x14ac:dyDescent="0.3">
      <c r="A41" s="1" t="s">
        <v>31</v>
      </c>
      <c r="B41" s="2" t="s">
        <v>267</v>
      </c>
      <c r="D41" s="30"/>
      <c r="E41" s="48"/>
      <c r="F41" s="30"/>
      <c r="G41" s="30"/>
      <c r="H41" s="30"/>
      <c r="I41" s="80"/>
      <c r="K41" s="256"/>
      <c r="L41" s="33"/>
      <c r="M41" s="33"/>
      <c r="N41" s="249"/>
      <c r="O41" s="33"/>
      <c r="P41" s="33"/>
      <c r="Q41" s="33"/>
      <c r="R41" s="256"/>
      <c r="S41" s="33"/>
      <c r="T41" s="262">
        <v>3</v>
      </c>
      <c r="U41" s="62"/>
      <c r="V41" s="220">
        <f>SUM(V42:V44)</f>
        <v>0</v>
      </c>
      <c r="X41" s="256"/>
      <c r="Y41" s="33"/>
      <c r="Z41" s="33"/>
      <c r="AA41" s="249"/>
      <c r="AB41" s="33"/>
      <c r="AC41" s="33"/>
      <c r="AD41" s="33"/>
      <c r="AE41" s="256"/>
      <c r="AF41" s="33"/>
      <c r="AG41" s="262">
        <v>3</v>
      </c>
      <c r="AH41" s="62"/>
      <c r="AI41" s="218">
        <f t="shared" si="35"/>
        <v>0</v>
      </c>
    </row>
    <row r="42" spans="1:35" s="18" customFormat="1" x14ac:dyDescent="0.3">
      <c r="A42" s="27"/>
      <c r="B42" s="21"/>
      <c r="C42" s="5"/>
      <c r="D42" s="39"/>
      <c r="E42" s="33"/>
      <c r="F42" s="39"/>
      <c r="G42" s="39"/>
      <c r="H42" s="39"/>
      <c r="I42" s="82"/>
      <c r="K42" s="256"/>
      <c r="L42" s="33"/>
      <c r="M42" s="33"/>
      <c r="N42" s="249"/>
      <c r="O42" s="33"/>
      <c r="P42" s="33"/>
      <c r="Q42" s="33"/>
      <c r="R42" s="256"/>
      <c r="S42" s="33"/>
      <c r="T42" s="262">
        <v>3</v>
      </c>
      <c r="U42" s="62"/>
      <c r="V42" s="218">
        <f t="shared" si="34"/>
        <v>0</v>
      </c>
      <c r="X42" s="256"/>
      <c r="Y42" s="33"/>
      <c r="Z42" s="33"/>
      <c r="AA42" s="249"/>
      <c r="AB42" s="33"/>
      <c r="AC42" s="33"/>
      <c r="AD42" s="33"/>
      <c r="AE42" s="256"/>
      <c r="AF42" s="33"/>
      <c r="AG42" s="262">
        <v>3</v>
      </c>
      <c r="AH42" s="62"/>
      <c r="AI42" s="218">
        <f t="shared" si="35"/>
        <v>0</v>
      </c>
    </row>
    <row r="43" spans="1:35" s="18" customFormat="1" x14ac:dyDescent="0.3">
      <c r="A43" s="27"/>
      <c r="B43" s="21"/>
      <c r="C43" s="5"/>
      <c r="D43" s="39"/>
      <c r="E43" s="33"/>
      <c r="F43" s="39"/>
      <c r="G43" s="39"/>
      <c r="H43" s="39"/>
      <c r="I43" s="82"/>
      <c r="K43" s="256"/>
      <c r="L43" s="33"/>
      <c r="M43" s="33"/>
      <c r="N43" s="249"/>
      <c r="O43" s="33"/>
      <c r="P43" s="33"/>
      <c r="Q43" s="33"/>
      <c r="R43" s="256"/>
      <c r="S43" s="33"/>
      <c r="T43" s="262">
        <v>3</v>
      </c>
      <c r="U43" s="62"/>
      <c r="V43" s="218">
        <f t="shared" si="34"/>
        <v>0</v>
      </c>
      <c r="X43" s="256"/>
      <c r="Y43" s="33"/>
      <c r="Z43" s="33"/>
      <c r="AA43" s="249"/>
      <c r="AB43" s="33"/>
      <c r="AC43" s="33"/>
      <c r="AD43" s="33"/>
      <c r="AE43" s="256"/>
      <c r="AF43" s="33"/>
      <c r="AG43" s="262">
        <v>3</v>
      </c>
      <c r="AH43" s="62"/>
      <c r="AI43" s="218">
        <f t="shared" si="35"/>
        <v>0</v>
      </c>
    </row>
    <row r="44" spans="1:35" s="18" customFormat="1" x14ac:dyDescent="0.3">
      <c r="A44" s="27"/>
      <c r="B44" s="21"/>
      <c r="C44" s="5"/>
      <c r="D44" s="39"/>
      <c r="E44" s="33"/>
      <c r="F44" s="39"/>
      <c r="G44" s="39"/>
      <c r="H44" s="39"/>
      <c r="I44" s="82"/>
      <c r="K44" s="256"/>
      <c r="L44" s="33"/>
      <c r="M44" s="33"/>
      <c r="N44" s="249"/>
      <c r="O44" s="33"/>
      <c r="P44" s="33"/>
      <c r="Q44" s="33"/>
      <c r="R44" s="256"/>
      <c r="S44" s="33"/>
      <c r="T44" s="262"/>
      <c r="U44" s="79"/>
      <c r="V44" s="218">
        <f t="shared" si="34"/>
        <v>0</v>
      </c>
      <c r="X44" s="256"/>
      <c r="Y44" s="33"/>
      <c r="Z44" s="33"/>
      <c r="AA44" s="249"/>
      <c r="AB44" s="33"/>
      <c r="AC44" s="33"/>
      <c r="AD44" s="33"/>
      <c r="AE44" s="256"/>
      <c r="AF44" s="33"/>
      <c r="AG44" s="262"/>
      <c r="AH44" s="79"/>
      <c r="AI44" s="218">
        <f t="shared" si="35"/>
        <v>0</v>
      </c>
    </row>
    <row r="45" spans="1:35" s="18" customFormat="1" ht="60" customHeight="1" x14ac:dyDescent="0.3">
      <c r="A45" s="1" t="s">
        <v>33</v>
      </c>
      <c r="B45" s="2" t="s">
        <v>34</v>
      </c>
      <c r="D45" s="30"/>
      <c r="E45" s="48"/>
      <c r="F45" s="30"/>
      <c r="G45" s="30"/>
      <c r="H45" s="30"/>
      <c r="I45" s="82"/>
      <c r="K45" s="256"/>
      <c r="L45" s="33"/>
      <c r="M45" s="33"/>
      <c r="N45" s="249"/>
      <c r="O45" s="33"/>
      <c r="P45" s="33"/>
      <c r="Q45" s="33"/>
      <c r="R45" s="256"/>
      <c r="S45" s="33"/>
      <c r="T45" s="262"/>
      <c r="U45" s="79"/>
      <c r="V45" s="220">
        <f>SUM(V46:V49)</f>
        <v>0</v>
      </c>
      <c r="X45" s="256"/>
      <c r="Y45" s="33"/>
      <c r="Z45" s="33"/>
      <c r="AA45" s="249"/>
      <c r="AB45" s="33"/>
      <c r="AC45" s="33"/>
      <c r="AD45" s="33"/>
      <c r="AE45" s="256"/>
      <c r="AF45" s="33"/>
      <c r="AG45" s="262"/>
      <c r="AH45" s="79"/>
      <c r="AI45" s="218">
        <f t="shared" si="35"/>
        <v>0</v>
      </c>
    </row>
    <row r="46" spans="1:35" s="18" customFormat="1" x14ac:dyDescent="0.3">
      <c r="A46" s="27"/>
      <c r="B46" s="21"/>
      <c r="C46" s="5"/>
      <c r="D46" s="39"/>
      <c r="E46" s="33"/>
      <c r="F46" s="39"/>
      <c r="G46" s="39"/>
      <c r="H46" s="39"/>
      <c r="I46" s="82"/>
      <c r="K46" s="256"/>
      <c r="L46" s="33"/>
      <c r="M46" s="33"/>
      <c r="N46" s="249"/>
      <c r="O46" s="33"/>
      <c r="P46" s="33"/>
      <c r="Q46" s="33"/>
      <c r="R46" s="256"/>
      <c r="S46" s="33"/>
      <c r="T46" s="262">
        <v>3</v>
      </c>
      <c r="U46" s="62"/>
      <c r="V46" s="218">
        <f t="shared" si="34"/>
        <v>0</v>
      </c>
      <c r="X46" s="256"/>
      <c r="Y46" s="33"/>
      <c r="Z46" s="33"/>
      <c r="AA46" s="249"/>
      <c r="AB46" s="33"/>
      <c r="AC46" s="33"/>
      <c r="AD46" s="33"/>
      <c r="AE46" s="256"/>
      <c r="AF46" s="33"/>
      <c r="AG46" s="262">
        <v>3</v>
      </c>
      <c r="AH46" s="62"/>
      <c r="AI46" s="218">
        <f t="shared" si="35"/>
        <v>0</v>
      </c>
    </row>
    <row r="47" spans="1:35" s="18" customFormat="1" x14ac:dyDescent="0.3">
      <c r="A47" s="27"/>
      <c r="B47" s="21"/>
      <c r="C47" s="5"/>
      <c r="D47" s="39"/>
      <c r="E47" s="33"/>
      <c r="F47" s="39"/>
      <c r="G47" s="39"/>
      <c r="H47" s="39"/>
      <c r="I47" s="82"/>
      <c r="K47" s="256"/>
      <c r="L47" s="33"/>
      <c r="M47" s="33"/>
      <c r="N47" s="249"/>
      <c r="O47" s="33"/>
      <c r="P47" s="33"/>
      <c r="Q47" s="33"/>
      <c r="R47" s="256"/>
      <c r="S47" s="33"/>
      <c r="T47" s="262">
        <v>3</v>
      </c>
      <c r="U47" s="62"/>
      <c r="V47" s="218">
        <f t="shared" si="34"/>
        <v>0</v>
      </c>
      <c r="X47" s="256"/>
      <c r="Y47" s="33"/>
      <c r="Z47" s="33"/>
      <c r="AA47" s="249"/>
      <c r="AB47" s="33"/>
      <c r="AC47" s="33"/>
      <c r="AD47" s="33"/>
      <c r="AE47" s="256"/>
      <c r="AF47" s="33"/>
      <c r="AG47" s="262">
        <v>3</v>
      </c>
      <c r="AH47" s="62"/>
      <c r="AI47" s="218">
        <f t="shared" si="35"/>
        <v>0</v>
      </c>
    </row>
    <row r="48" spans="1:35" s="18" customFormat="1" x14ac:dyDescent="0.3">
      <c r="A48" s="27"/>
      <c r="B48" s="21"/>
      <c r="C48" s="5"/>
      <c r="D48" s="39"/>
      <c r="E48" s="33"/>
      <c r="F48" s="39"/>
      <c r="G48" s="39"/>
      <c r="H48" s="39"/>
      <c r="I48" s="82"/>
      <c r="K48" s="256"/>
      <c r="L48" s="33"/>
      <c r="M48" s="33"/>
      <c r="N48" s="249"/>
      <c r="O48" s="33"/>
      <c r="P48" s="33"/>
      <c r="Q48" s="33"/>
      <c r="R48" s="256"/>
      <c r="S48" s="33"/>
      <c r="T48" s="262"/>
      <c r="U48" s="79"/>
      <c r="V48" s="218">
        <f t="shared" si="34"/>
        <v>0</v>
      </c>
      <c r="X48" s="256"/>
      <c r="Y48" s="33"/>
      <c r="Z48" s="33"/>
      <c r="AA48" s="249"/>
      <c r="AB48" s="33"/>
      <c r="AC48" s="33"/>
      <c r="AD48" s="33"/>
      <c r="AE48" s="256"/>
      <c r="AF48" s="33"/>
      <c r="AG48" s="262"/>
      <c r="AH48" s="79"/>
      <c r="AI48" s="218">
        <f t="shared" si="35"/>
        <v>0</v>
      </c>
    </row>
    <row r="49" spans="1:35" s="18" customFormat="1" x14ac:dyDescent="0.3">
      <c r="A49" s="1"/>
      <c r="B49" s="119"/>
      <c r="C49" s="120"/>
      <c r="D49" s="129"/>
      <c r="E49" s="123"/>
      <c r="F49" s="117"/>
      <c r="G49" s="117"/>
      <c r="H49" s="117"/>
      <c r="I49" s="119"/>
      <c r="K49" s="256">
        <v>1</v>
      </c>
      <c r="L49" s="62">
        <v>1</v>
      </c>
      <c r="M49" s="41">
        <f>ROUND($G49*L49, 2)</f>
        <v>0</v>
      </c>
      <c r="N49" s="105">
        <v>0</v>
      </c>
      <c r="O49" s="41">
        <f t="shared" ref="O49" si="36">ROUND($G49*N49, 2)</f>
        <v>0</v>
      </c>
      <c r="P49" s="62">
        <v>0</v>
      </c>
      <c r="Q49" s="41">
        <f t="shared" ref="Q49" si="37">ROUND($G49*P49, 2)</f>
        <v>0</v>
      </c>
      <c r="R49" s="256">
        <v>2</v>
      </c>
      <c r="S49" s="62">
        <f>modelis!T15</f>
        <v>0</v>
      </c>
      <c r="T49" s="262"/>
      <c r="U49" s="79"/>
      <c r="V49" s="218">
        <f t="shared" si="34"/>
        <v>0</v>
      </c>
      <c r="X49" s="256">
        <v>1</v>
      </c>
      <c r="Y49" s="62">
        <v>1</v>
      </c>
      <c r="Z49" s="41">
        <f>ROUND($H49*Y49, 2)</f>
        <v>0</v>
      </c>
      <c r="AA49" s="105">
        <v>0</v>
      </c>
      <c r="AB49" s="41">
        <f>ROUND($H49*AA49, 2)</f>
        <v>0</v>
      </c>
      <c r="AC49" s="62">
        <v>0</v>
      </c>
      <c r="AD49" s="41">
        <f>ROUND($H49*AC49, 2)</f>
        <v>0</v>
      </c>
      <c r="AE49" s="256">
        <v>2</v>
      </c>
      <c r="AF49" s="62">
        <f>modelis!AG15</f>
        <v>0</v>
      </c>
      <c r="AG49" s="262"/>
      <c r="AH49" s="79"/>
      <c r="AI49" s="218">
        <f t="shared" si="35"/>
        <v>0</v>
      </c>
    </row>
    <row r="50" spans="1:35" s="18" customFormat="1" ht="30.75" customHeight="1" x14ac:dyDescent="0.3">
      <c r="A50" s="1" t="s">
        <v>35</v>
      </c>
      <c r="B50" s="2" t="s">
        <v>266</v>
      </c>
      <c r="D50" s="30"/>
      <c r="E50" s="48"/>
      <c r="F50" s="30">
        <f>SUM(F51:F55)</f>
        <v>0</v>
      </c>
      <c r="G50" s="30">
        <f>SUM(G51:G55)</f>
        <v>0</v>
      </c>
      <c r="H50" s="30">
        <f>SUM(H51:H55)</f>
        <v>0</v>
      </c>
      <c r="I50" s="86"/>
      <c r="K50" s="256"/>
      <c r="L50" s="33"/>
      <c r="M50" s="33"/>
      <c r="N50" s="249"/>
      <c r="O50" s="33"/>
      <c r="P50" s="33"/>
      <c r="Q50" s="33"/>
      <c r="R50" s="256"/>
      <c r="S50" s="33"/>
      <c r="T50" s="262"/>
      <c r="U50" s="79"/>
      <c r="V50" s="220">
        <f>SUM(V51:V55)</f>
        <v>0</v>
      </c>
      <c r="X50" s="256"/>
      <c r="Y50" s="33"/>
      <c r="Z50" s="33"/>
      <c r="AA50" s="249"/>
      <c r="AB50" s="33"/>
      <c r="AC50" s="33"/>
      <c r="AD50" s="33"/>
      <c r="AE50" s="256"/>
      <c r="AF50" s="33"/>
      <c r="AG50" s="262"/>
      <c r="AH50" s="79"/>
      <c r="AI50" s="218">
        <f t="shared" si="35"/>
        <v>0</v>
      </c>
    </row>
    <row r="51" spans="1:35" s="18" customFormat="1" x14ac:dyDescent="0.3">
      <c r="A51" s="27"/>
      <c r="B51" s="21"/>
      <c r="C51" s="5"/>
      <c r="D51" s="39"/>
      <c r="E51" s="33"/>
      <c r="F51" s="39"/>
      <c r="G51" s="39"/>
      <c r="H51" s="39"/>
      <c r="I51" s="82"/>
      <c r="K51" s="256"/>
      <c r="L51" s="33"/>
      <c r="M51" s="33"/>
      <c r="N51" s="249"/>
      <c r="O51" s="33"/>
      <c r="P51" s="33"/>
      <c r="Q51" s="33"/>
      <c r="R51" s="256"/>
      <c r="S51" s="33"/>
      <c r="T51" s="262"/>
      <c r="U51" s="79"/>
      <c r="V51" s="218">
        <f t="shared" si="34"/>
        <v>0</v>
      </c>
      <c r="X51" s="256"/>
      <c r="Y51" s="33"/>
      <c r="Z51" s="33"/>
      <c r="AA51" s="249"/>
      <c r="AB51" s="33"/>
      <c r="AC51" s="33"/>
      <c r="AD51" s="33"/>
      <c r="AE51" s="256"/>
      <c r="AF51" s="33"/>
      <c r="AG51" s="262"/>
      <c r="AH51" s="79"/>
      <c r="AI51" s="218">
        <f t="shared" si="35"/>
        <v>0</v>
      </c>
    </row>
    <row r="52" spans="1:35" s="18" customFormat="1" x14ac:dyDescent="0.3">
      <c r="A52" s="27"/>
      <c r="B52" s="21"/>
      <c r="C52" s="5"/>
      <c r="D52" s="39"/>
      <c r="E52" s="33"/>
      <c r="F52" s="39"/>
      <c r="G52" s="39"/>
      <c r="H52" s="39"/>
      <c r="I52" s="82"/>
      <c r="K52" s="256"/>
      <c r="L52" s="33"/>
      <c r="M52" s="33"/>
      <c r="N52" s="249"/>
      <c r="O52" s="33"/>
      <c r="P52" s="33"/>
      <c r="Q52" s="33"/>
      <c r="R52" s="256"/>
      <c r="S52" s="33"/>
      <c r="T52" s="262">
        <v>3</v>
      </c>
      <c r="U52" s="62">
        <f>modelis!S17</f>
        <v>0</v>
      </c>
      <c r="V52" s="218">
        <f t="shared" si="34"/>
        <v>0</v>
      </c>
      <c r="X52" s="256"/>
      <c r="Y52" s="33"/>
      <c r="Z52" s="33"/>
      <c r="AA52" s="249"/>
      <c r="AB52" s="33"/>
      <c r="AC52" s="33"/>
      <c r="AD52" s="33"/>
      <c r="AE52" s="256"/>
      <c r="AF52" s="33"/>
      <c r="AG52" s="262">
        <v>3</v>
      </c>
      <c r="AH52" s="62">
        <f>modelis!AF17</f>
        <v>0</v>
      </c>
      <c r="AI52" s="218">
        <f t="shared" si="35"/>
        <v>0</v>
      </c>
    </row>
    <row r="53" spans="1:35" s="18" customFormat="1" x14ac:dyDescent="0.3">
      <c r="A53" s="27"/>
      <c r="B53" s="21"/>
      <c r="C53" s="5"/>
      <c r="D53" s="39"/>
      <c r="E53" s="33"/>
      <c r="F53" s="39"/>
      <c r="G53" s="39"/>
      <c r="H53" s="39"/>
      <c r="I53" s="82"/>
      <c r="K53" s="256"/>
      <c r="L53" s="33"/>
      <c r="M53" s="33"/>
      <c r="N53" s="249"/>
      <c r="O53" s="33"/>
      <c r="P53" s="33"/>
      <c r="Q53" s="33"/>
      <c r="R53" s="256"/>
      <c r="S53" s="33"/>
      <c r="T53" s="262">
        <v>3</v>
      </c>
      <c r="U53" s="62">
        <f>modelis!S17</f>
        <v>0</v>
      </c>
      <c r="V53" s="218">
        <f t="shared" si="34"/>
        <v>0</v>
      </c>
      <c r="X53" s="256"/>
      <c r="Y53" s="33"/>
      <c r="Z53" s="33"/>
      <c r="AA53" s="249"/>
      <c r="AB53" s="33"/>
      <c r="AC53" s="33"/>
      <c r="AD53" s="33"/>
      <c r="AE53" s="256"/>
      <c r="AF53" s="33"/>
      <c r="AG53" s="262">
        <v>3</v>
      </c>
      <c r="AH53" s="62">
        <f>modelis!AF17</f>
        <v>0</v>
      </c>
      <c r="AI53" s="218">
        <f t="shared" si="35"/>
        <v>0</v>
      </c>
    </row>
    <row r="54" spans="1:35" s="18" customFormat="1" x14ac:dyDescent="0.3">
      <c r="A54" s="27"/>
      <c r="B54" s="21"/>
      <c r="C54" s="5"/>
      <c r="D54" s="39"/>
      <c r="E54" s="33"/>
      <c r="F54" s="39"/>
      <c r="G54" s="39"/>
      <c r="H54" s="39"/>
      <c r="I54" s="82"/>
      <c r="K54" s="256"/>
      <c r="L54" s="33"/>
      <c r="M54" s="33"/>
      <c r="N54" s="249"/>
      <c r="O54" s="33"/>
      <c r="P54" s="33"/>
      <c r="Q54" s="33"/>
      <c r="R54" s="256"/>
      <c r="S54" s="33"/>
      <c r="T54" s="262">
        <v>3</v>
      </c>
      <c r="U54" s="62">
        <f>modelis!S17</f>
        <v>0</v>
      </c>
      <c r="V54" s="218">
        <f t="shared" si="34"/>
        <v>0</v>
      </c>
      <c r="X54" s="256"/>
      <c r="Y54" s="33"/>
      <c r="Z54" s="33"/>
      <c r="AA54" s="249"/>
      <c r="AB54" s="33"/>
      <c r="AC54" s="33"/>
      <c r="AD54" s="33"/>
      <c r="AE54" s="256"/>
      <c r="AF54" s="33"/>
      <c r="AG54" s="262">
        <v>3</v>
      </c>
      <c r="AH54" s="62">
        <f>modelis!AF17</f>
        <v>0</v>
      </c>
      <c r="AI54" s="218">
        <f t="shared" si="35"/>
        <v>0</v>
      </c>
    </row>
    <row r="55" spans="1:35" s="18" customFormat="1" x14ac:dyDescent="0.3">
      <c r="A55" s="27"/>
      <c r="B55" s="21"/>
      <c r="C55" s="5"/>
      <c r="D55" s="39"/>
      <c r="E55" s="33"/>
      <c r="F55" s="39"/>
      <c r="G55" s="39"/>
      <c r="H55" s="39"/>
      <c r="I55" s="82"/>
      <c r="K55" s="256"/>
      <c r="L55" s="33"/>
      <c r="M55" s="33"/>
      <c r="N55" s="249"/>
      <c r="O55" s="33"/>
      <c r="P55" s="33"/>
      <c r="Q55" s="33"/>
      <c r="R55" s="256"/>
      <c r="S55" s="33"/>
      <c r="T55" s="262"/>
      <c r="U55" s="79"/>
      <c r="V55" s="218">
        <f t="shared" si="34"/>
        <v>0</v>
      </c>
      <c r="X55" s="256"/>
      <c r="Y55" s="33"/>
      <c r="Z55" s="33"/>
      <c r="AA55" s="249"/>
      <c r="AB55" s="33"/>
      <c r="AC55" s="33"/>
      <c r="AD55" s="33"/>
      <c r="AE55" s="256"/>
      <c r="AF55" s="33"/>
      <c r="AG55" s="262"/>
      <c r="AH55" s="79"/>
      <c r="AI55" s="218">
        <f t="shared" si="35"/>
        <v>0</v>
      </c>
    </row>
    <row r="56" spans="1:35" s="18" customFormat="1" x14ac:dyDescent="0.3">
      <c r="A56" s="1" t="s">
        <v>37</v>
      </c>
      <c r="B56" s="2" t="s">
        <v>38</v>
      </c>
      <c r="D56" s="30"/>
      <c r="E56" s="48"/>
      <c r="F56" s="30">
        <f>SUM(F57:F59)</f>
        <v>0</v>
      </c>
      <c r="G56" s="30">
        <f>SUM(G57:G59)</f>
        <v>0</v>
      </c>
      <c r="H56" s="30">
        <f>SUM(H57:H59)</f>
        <v>0</v>
      </c>
      <c r="I56" s="86"/>
      <c r="K56" s="256"/>
      <c r="L56" s="33"/>
      <c r="M56" s="33"/>
      <c r="N56" s="249"/>
      <c r="O56" s="33"/>
      <c r="P56" s="33"/>
      <c r="Q56" s="33"/>
      <c r="R56" s="256"/>
      <c r="S56" s="33"/>
      <c r="T56" s="262"/>
      <c r="U56" s="79"/>
      <c r="V56" s="220">
        <f>SUM(V57:V59)</f>
        <v>0</v>
      </c>
      <c r="X56" s="256"/>
      <c r="Y56" s="33"/>
      <c r="Z56" s="33"/>
      <c r="AA56" s="249"/>
      <c r="AB56" s="33"/>
      <c r="AC56" s="33"/>
      <c r="AD56" s="33"/>
      <c r="AE56" s="256"/>
      <c r="AF56" s="33"/>
      <c r="AG56" s="262"/>
      <c r="AH56" s="79"/>
      <c r="AI56" s="218">
        <f t="shared" si="35"/>
        <v>0</v>
      </c>
    </row>
    <row r="57" spans="1:35" s="18" customFormat="1" x14ac:dyDescent="0.3">
      <c r="A57" s="27"/>
      <c r="B57" s="21"/>
      <c r="C57" s="5"/>
      <c r="D57" s="39"/>
      <c r="E57" s="33"/>
      <c r="F57" s="39"/>
      <c r="G57" s="39"/>
      <c r="H57" s="39"/>
      <c r="I57" s="82"/>
      <c r="K57" s="256"/>
      <c r="L57" s="33"/>
      <c r="M57" s="33"/>
      <c r="N57" s="249"/>
      <c r="O57" s="33"/>
      <c r="P57" s="33"/>
      <c r="Q57" s="33"/>
      <c r="R57" s="256"/>
      <c r="S57" s="33"/>
      <c r="T57" s="262"/>
      <c r="U57" s="79"/>
      <c r="V57" s="218">
        <f t="shared" si="34"/>
        <v>0</v>
      </c>
      <c r="X57" s="256"/>
      <c r="Y57" s="33"/>
      <c r="Z57" s="33"/>
      <c r="AA57" s="249"/>
      <c r="AB57" s="33"/>
      <c r="AC57" s="33"/>
      <c r="AD57" s="33"/>
      <c r="AE57" s="256"/>
      <c r="AF57" s="33"/>
      <c r="AG57" s="262"/>
      <c r="AH57" s="79"/>
      <c r="AI57" s="218">
        <f t="shared" si="35"/>
        <v>0</v>
      </c>
    </row>
    <row r="58" spans="1:35" s="18" customFormat="1" x14ac:dyDescent="0.3">
      <c r="A58" s="27"/>
      <c r="B58" s="21"/>
      <c r="C58" s="5"/>
      <c r="D58" s="39"/>
      <c r="E58" s="33"/>
      <c r="F58" s="39"/>
      <c r="G58" s="39"/>
      <c r="H58" s="39"/>
      <c r="I58" s="82"/>
      <c r="K58" s="256">
        <v>1</v>
      </c>
      <c r="L58" s="62">
        <f>modelis!T10</f>
        <v>0</v>
      </c>
      <c r="M58" s="41">
        <f>ROUND($G58*L58, 2)</f>
        <v>0</v>
      </c>
      <c r="N58" s="105">
        <f>modelis!T11</f>
        <v>0</v>
      </c>
      <c r="O58" s="41">
        <f t="shared" ref="O58" si="38">ROUND($G58*N58, 2)</f>
        <v>0</v>
      </c>
      <c r="P58" s="62">
        <f>modelis!T12</f>
        <v>0</v>
      </c>
      <c r="Q58" s="41">
        <f t="shared" ref="Q58" si="39">ROUND($G58*P58, 2)</f>
        <v>0</v>
      </c>
      <c r="R58" s="256">
        <v>2</v>
      </c>
      <c r="S58" s="62">
        <f>modelis!T15</f>
        <v>0</v>
      </c>
      <c r="T58" s="262"/>
      <c r="U58" s="79"/>
      <c r="V58" s="218">
        <f t="shared" si="34"/>
        <v>0</v>
      </c>
      <c r="X58" s="256">
        <v>1</v>
      </c>
      <c r="Y58" s="62">
        <f>modelis!AG10</f>
        <v>0</v>
      </c>
      <c r="Z58" s="41">
        <f>ROUND($H58*Y58, 2)</f>
        <v>0</v>
      </c>
      <c r="AA58" s="105">
        <f>modelis!AG11</f>
        <v>0</v>
      </c>
      <c r="AB58" s="41">
        <f>ROUND($H58*AA58, 2)</f>
        <v>0</v>
      </c>
      <c r="AC58" s="62">
        <f>modelis!AG12</f>
        <v>0</v>
      </c>
      <c r="AD58" s="41">
        <f>ROUND($H58*AC58, 2)</f>
        <v>0</v>
      </c>
      <c r="AE58" s="256">
        <v>2</v>
      </c>
      <c r="AF58" s="62">
        <f>modelis!AG15</f>
        <v>0</v>
      </c>
      <c r="AG58" s="262"/>
      <c r="AH58" s="79"/>
      <c r="AI58" s="218">
        <f t="shared" si="35"/>
        <v>0</v>
      </c>
    </row>
    <row r="59" spans="1:35" s="18" customFormat="1" x14ac:dyDescent="0.3">
      <c r="A59" s="27"/>
      <c r="B59" s="21"/>
      <c r="C59" s="5"/>
      <c r="D59" s="39"/>
      <c r="E59" s="33"/>
      <c r="F59" s="39"/>
      <c r="G59" s="39"/>
      <c r="H59" s="39"/>
      <c r="I59" s="82"/>
      <c r="K59" s="256"/>
      <c r="L59" s="33"/>
      <c r="M59" s="33"/>
      <c r="N59" s="249"/>
      <c r="O59" s="33"/>
      <c r="P59" s="33"/>
      <c r="Q59" s="33"/>
      <c r="R59" s="256"/>
      <c r="S59" s="33"/>
      <c r="T59" s="262">
        <v>3</v>
      </c>
      <c r="U59" s="62">
        <f>modelis!S17</f>
        <v>0</v>
      </c>
      <c r="V59" s="218">
        <f t="shared" si="34"/>
        <v>0</v>
      </c>
      <c r="X59" s="256"/>
      <c r="Y59" s="33"/>
      <c r="Z59" s="33"/>
      <c r="AA59" s="249"/>
      <c r="AB59" s="33"/>
      <c r="AC59" s="33"/>
      <c r="AD59" s="33"/>
      <c r="AE59" s="256"/>
      <c r="AF59" s="33"/>
      <c r="AG59" s="262">
        <v>3</v>
      </c>
      <c r="AH59" s="62">
        <f>modelis!AF17</f>
        <v>0</v>
      </c>
      <c r="AI59" s="218">
        <f t="shared" si="35"/>
        <v>0</v>
      </c>
    </row>
    <row r="60" spans="1:35" s="18" customFormat="1" x14ac:dyDescent="0.3">
      <c r="A60" s="1" t="s">
        <v>39</v>
      </c>
      <c r="B60" s="2" t="s">
        <v>40</v>
      </c>
      <c r="D60" s="30"/>
      <c r="E60" s="48"/>
      <c r="F60" s="30">
        <f>SUM(F61:F76)</f>
        <v>0</v>
      </c>
      <c r="G60" s="30">
        <f>SUM(G61:G76)</f>
        <v>0</v>
      </c>
      <c r="H60" s="30">
        <f>SUM(H61:H76)</f>
        <v>0</v>
      </c>
      <c r="I60" s="86"/>
      <c r="K60" s="256"/>
      <c r="L60" s="33"/>
      <c r="M60" s="33"/>
      <c r="N60" s="249"/>
      <c r="O60" s="33"/>
      <c r="P60" s="33"/>
      <c r="Q60" s="33"/>
      <c r="R60" s="256"/>
      <c r="S60" s="33"/>
      <c r="T60" s="262"/>
      <c r="U60" s="79"/>
      <c r="V60" s="220">
        <f>SUM(V61:V76)</f>
        <v>0</v>
      </c>
      <c r="X60" s="256"/>
      <c r="Y60" s="33"/>
      <c r="Z60" s="33"/>
      <c r="AA60" s="249"/>
      <c r="AB60" s="33"/>
      <c r="AC60" s="33"/>
      <c r="AD60" s="33"/>
      <c r="AE60" s="256"/>
      <c r="AF60" s="33"/>
      <c r="AG60" s="262"/>
      <c r="AH60" s="79"/>
      <c r="AI60" s="220">
        <f>SUM(AI61:AI76)</f>
        <v>0</v>
      </c>
    </row>
    <row r="61" spans="1:35" s="18" customFormat="1" x14ac:dyDescent="0.3">
      <c r="A61" s="27"/>
      <c r="B61" s="21"/>
      <c r="C61" s="5"/>
      <c r="D61" s="39"/>
      <c r="E61" s="33"/>
      <c r="F61" s="39"/>
      <c r="G61" s="39"/>
      <c r="H61" s="39"/>
      <c r="I61" s="82"/>
      <c r="K61" s="256">
        <v>1</v>
      </c>
      <c r="L61" s="62">
        <f>modelis!T10</f>
        <v>0</v>
      </c>
      <c r="M61" s="41">
        <f t="shared" ref="M61:M68" si="40">ROUND($G61*L61, 2)</f>
        <v>0</v>
      </c>
      <c r="N61" s="105">
        <f>modelis!T11</f>
        <v>0</v>
      </c>
      <c r="O61" s="41">
        <f t="shared" ref="O61:O68" si="41">ROUND($G61*N61, 2)</f>
        <v>0</v>
      </c>
      <c r="P61" s="62">
        <f>modelis!T12</f>
        <v>0</v>
      </c>
      <c r="Q61" s="41">
        <f t="shared" ref="Q61:Q68" si="42">ROUND($G61*P61, 2)</f>
        <v>0</v>
      </c>
      <c r="R61" s="256">
        <v>2</v>
      </c>
      <c r="S61" s="62">
        <f>modelis!T15</f>
        <v>0</v>
      </c>
      <c r="T61" s="262"/>
      <c r="U61" s="79"/>
      <c r="V61" s="218">
        <f>ROUND((M61+O61+Q61)*S61, 2)</f>
        <v>0</v>
      </c>
      <c r="X61" s="256">
        <v>1</v>
      </c>
      <c r="Y61" s="62">
        <f>modelis!AG10</f>
        <v>0</v>
      </c>
      <c r="Z61" s="41">
        <f t="shared" ref="Z61:Z68" si="43">ROUND($H61*Y61, 2)</f>
        <v>0</v>
      </c>
      <c r="AA61" s="105">
        <f>modelis!AG11</f>
        <v>0</v>
      </c>
      <c r="AB61" s="41">
        <f t="shared" ref="AB61:AB68" si="44">ROUND($H61*AA61, 2)</f>
        <v>0</v>
      </c>
      <c r="AC61" s="62">
        <f>modelis!AG12</f>
        <v>0</v>
      </c>
      <c r="AD61" s="41">
        <f t="shared" ref="AD61:AD68" si="45">ROUND($H61*AC61, 2)</f>
        <v>0</v>
      </c>
      <c r="AE61" s="256">
        <v>2</v>
      </c>
      <c r="AF61" s="62">
        <f>modelis!AG15</f>
        <v>0</v>
      </c>
      <c r="AG61" s="262"/>
      <c r="AH61" s="79"/>
      <c r="AI61" s="218">
        <f>ROUND((Z61+AB61+AD61)*AF61, 2)</f>
        <v>0</v>
      </c>
    </row>
    <row r="62" spans="1:35" s="18" customFormat="1" x14ac:dyDescent="0.3">
      <c r="A62" s="27"/>
      <c r="B62" s="21"/>
      <c r="C62" s="5"/>
      <c r="D62" s="39"/>
      <c r="E62" s="33"/>
      <c r="F62" s="39"/>
      <c r="G62" s="39"/>
      <c r="H62" s="39"/>
      <c r="I62" s="82"/>
      <c r="K62" s="256">
        <v>1</v>
      </c>
      <c r="L62" s="62">
        <f>modelis!T10</f>
        <v>0</v>
      </c>
      <c r="M62" s="41">
        <f t="shared" si="40"/>
        <v>0</v>
      </c>
      <c r="N62" s="105">
        <f>modelis!T11</f>
        <v>0</v>
      </c>
      <c r="O62" s="41">
        <f t="shared" si="41"/>
        <v>0</v>
      </c>
      <c r="P62" s="62">
        <f>modelis!T12</f>
        <v>0</v>
      </c>
      <c r="Q62" s="41">
        <f t="shared" si="42"/>
        <v>0</v>
      </c>
      <c r="R62" s="256">
        <v>2</v>
      </c>
      <c r="S62" s="62">
        <f>modelis!T15</f>
        <v>0</v>
      </c>
      <c r="T62" s="262"/>
      <c r="U62" s="79"/>
      <c r="V62" s="218">
        <f>ROUND((M62+O62+Q62)*S62, 2)</f>
        <v>0</v>
      </c>
      <c r="X62" s="256">
        <v>1</v>
      </c>
      <c r="Y62" s="62">
        <f>modelis!AG10</f>
        <v>0</v>
      </c>
      <c r="Z62" s="41">
        <f t="shared" si="43"/>
        <v>0</v>
      </c>
      <c r="AA62" s="105">
        <f>modelis!AG11</f>
        <v>0</v>
      </c>
      <c r="AB62" s="41">
        <f t="shared" si="44"/>
        <v>0</v>
      </c>
      <c r="AC62" s="62">
        <f>modelis!AG12</f>
        <v>0</v>
      </c>
      <c r="AD62" s="41">
        <f t="shared" si="45"/>
        <v>0</v>
      </c>
      <c r="AE62" s="256">
        <v>2</v>
      </c>
      <c r="AF62" s="62">
        <f>modelis!AG15</f>
        <v>0</v>
      </c>
      <c r="AG62" s="262"/>
      <c r="AH62" s="79"/>
      <c r="AI62" s="218">
        <f>ROUND((Z62+AB62+AD62)*AF62, 2)</f>
        <v>0</v>
      </c>
    </row>
    <row r="63" spans="1:35" s="18" customFormat="1" x14ac:dyDescent="0.3">
      <c r="A63" s="27"/>
      <c r="B63" s="21"/>
      <c r="C63" s="5"/>
      <c r="D63" s="39"/>
      <c r="E63" s="33"/>
      <c r="F63" s="39"/>
      <c r="G63" s="39"/>
      <c r="H63" s="39"/>
      <c r="I63" s="82"/>
      <c r="K63" s="256">
        <v>1</v>
      </c>
      <c r="L63" s="62">
        <f>modelis!T10</f>
        <v>0</v>
      </c>
      <c r="M63" s="41">
        <f t="shared" si="40"/>
        <v>0</v>
      </c>
      <c r="N63" s="105">
        <f>modelis!T11</f>
        <v>0</v>
      </c>
      <c r="O63" s="41">
        <f t="shared" si="41"/>
        <v>0</v>
      </c>
      <c r="P63" s="62">
        <f>modelis!T12</f>
        <v>0</v>
      </c>
      <c r="Q63" s="41">
        <f t="shared" si="42"/>
        <v>0</v>
      </c>
      <c r="R63" s="256">
        <v>2</v>
      </c>
      <c r="S63" s="62">
        <f>modelis!T15</f>
        <v>0</v>
      </c>
      <c r="T63" s="262"/>
      <c r="U63" s="79"/>
      <c r="V63" s="218">
        <f t="shared" ref="V63:V68" si="46">ROUND((M63+O63+Q63)*S63, 2)</f>
        <v>0</v>
      </c>
      <c r="X63" s="256">
        <v>1</v>
      </c>
      <c r="Y63" s="62">
        <f>modelis!AG10</f>
        <v>0</v>
      </c>
      <c r="Z63" s="41">
        <f t="shared" si="43"/>
        <v>0</v>
      </c>
      <c r="AA63" s="105">
        <f>modelis!AG11</f>
        <v>0</v>
      </c>
      <c r="AB63" s="41">
        <f t="shared" si="44"/>
        <v>0</v>
      </c>
      <c r="AC63" s="62">
        <f>modelis!AG12</f>
        <v>0</v>
      </c>
      <c r="AD63" s="41">
        <f t="shared" si="45"/>
        <v>0</v>
      </c>
      <c r="AE63" s="256">
        <v>2</v>
      </c>
      <c r="AF63" s="62">
        <f>modelis!AG15</f>
        <v>0</v>
      </c>
      <c r="AG63" s="262"/>
      <c r="AH63" s="79"/>
      <c r="AI63" s="218">
        <f t="shared" ref="AI63:AI68" si="47">ROUND((Z63+AB63+AD63)*AF63, 2)</f>
        <v>0</v>
      </c>
    </row>
    <row r="64" spans="1:35" x14ac:dyDescent="0.3">
      <c r="A64" s="27"/>
      <c r="B64" s="21"/>
      <c r="D64" s="39"/>
      <c r="E64" s="33"/>
      <c r="F64" s="39"/>
      <c r="G64" s="39"/>
      <c r="H64" s="39"/>
      <c r="I64" s="82"/>
      <c r="K64" s="256">
        <v>1</v>
      </c>
      <c r="L64" s="62">
        <f>modelis!T10</f>
        <v>0</v>
      </c>
      <c r="M64" s="41">
        <f t="shared" si="40"/>
        <v>0</v>
      </c>
      <c r="N64" s="105">
        <f>modelis!T11</f>
        <v>0</v>
      </c>
      <c r="O64" s="41">
        <f t="shared" si="41"/>
        <v>0</v>
      </c>
      <c r="P64" s="62">
        <f>modelis!T12</f>
        <v>0</v>
      </c>
      <c r="Q64" s="41">
        <f t="shared" si="42"/>
        <v>0</v>
      </c>
      <c r="R64" s="256">
        <v>2</v>
      </c>
      <c r="S64" s="62">
        <f>modelis!T15</f>
        <v>0</v>
      </c>
      <c r="T64" s="262"/>
      <c r="U64" s="79"/>
      <c r="V64" s="218">
        <f t="shared" si="46"/>
        <v>0</v>
      </c>
      <c r="X64" s="256">
        <v>1</v>
      </c>
      <c r="Y64" s="62">
        <f>modelis!AG10</f>
        <v>0</v>
      </c>
      <c r="Z64" s="41">
        <f t="shared" si="43"/>
        <v>0</v>
      </c>
      <c r="AA64" s="105">
        <f>modelis!AG11</f>
        <v>0</v>
      </c>
      <c r="AB64" s="41">
        <f t="shared" si="44"/>
        <v>0</v>
      </c>
      <c r="AC64" s="62">
        <f>modelis!AG12</f>
        <v>0</v>
      </c>
      <c r="AD64" s="41">
        <f t="shared" si="45"/>
        <v>0</v>
      </c>
      <c r="AE64" s="256">
        <v>2</v>
      </c>
      <c r="AF64" s="62">
        <f>modelis!AG15</f>
        <v>0</v>
      </c>
      <c r="AG64" s="262"/>
      <c r="AH64" s="79"/>
      <c r="AI64" s="218">
        <f t="shared" si="47"/>
        <v>0</v>
      </c>
    </row>
    <row r="65" spans="1:35" x14ac:dyDescent="0.3">
      <c r="A65" s="27"/>
      <c r="B65" s="21"/>
      <c r="D65" s="39"/>
      <c r="E65" s="33"/>
      <c r="F65" s="39"/>
      <c r="G65" s="39"/>
      <c r="H65" s="39"/>
      <c r="I65" s="82"/>
      <c r="K65" s="256">
        <v>1</v>
      </c>
      <c r="L65" s="62">
        <f>modelis!T10</f>
        <v>0</v>
      </c>
      <c r="M65" s="41">
        <f t="shared" si="40"/>
        <v>0</v>
      </c>
      <c r="N65" s="105">
        <f>modelis!T11</f>
        <v>0</v>
      </c>
      <c r="O65" s="41">
        <f t="shared" si="41"/>
        <v>0</v>
      </c>
      <c r="P65" s="62">
        <f>modelis!T12</f>
        <v>0</v>
      </c>
      <c r="Q65" s="41">
        <f t="shared" si="42"/>
        <v>0</v>
      </c>
      <c r="R65" s="256">
        <v>2</v>
      </c>
      <c r="S65" s="62">
        <f>modelis!T15</f>
        <v>0</v>
      </c>
      <c r="T65" s="262"/>
      <c r="U65" s="79"/>
      <c r="V65" s="218">
        <f t="shared" si="46"/>
        <v>0</v>
      </c>
      <c r="X65" s="256">
        <v>1</v>
      </c>
      <c r="Y65" s="62">
        <f>modelis!AG10</f>
        <v>0</v>
      </c>
      <c r="Z65" s="41">
        <f t="shared" si="43"/>
        <v>0</v>
      </c>
      <c r="AA65" s="105">
        <f>modelis!AG11</f>
        <v>0</v>
      </c>
      <c r="AB65" s="41">
        <f t="shared" si="44"/>
        <v>0</v>
      </c>
      <c r="AC65" s="62">
        <f>modelis!AG12</f>
        <v>0</v>
      </c>
      <c r="AD65" s="41">
        <f t="shared" si="45"/>
        <v>0</v>
      </c>
      <c r="AE65" s="256">
        <v>2</v>
      </c>
      <c r="AF65" s="62">
        <f>modelis!AG15</f>
        <v>0</v>
      </c>
      <c r="AG65" s="262"/>
      <c r="AH65" s="79"/>
      <c r="AI65" s="218">
        <f t="shared" si="47"/>
        <v>0</v>
      </c>
    </row>
    <row r="66" spans="1:35" s="128" customFormat="1" x14ac:dyDescent="0.3">
      <c r="A66" s="27"/>
      <c r="B66" s="21"/>
      <c r="C66" s="5"/>
      <c r="D66" s="39"/>
      <c r="E66" s="33"/>
      <c r="F66" s="39"/>
      <c r="G66" s="39"/>
      <c r="H66" s="39"/>
      <c r="I66" s="82"/>
      <c r="K66" s="258">
        <v>1</v>
      </c>
      <c r="L66" s="252">
        <f>modelis!T10</f>
        <v>0</v>
      </c>
      <c r="M66" s="41">
        <f t="shared" si="40"/>
        <v>0</v>
      </c>
      <c r="N66" s="253">
        <f>modelis!T11</f>
        <v>0</v>
      </c>
      <c r="O66" s="41">
        <f t="shared" si="41"/>
        <v>0</v>
      </c>
      <c r="P66" s="252">
        <f>modelis!T12</f>
        <v>0</v>
      </c>
      <c r="Q66" s="41">
        <f t="shared" si="42"/>
        <v>0</v>
      </c>
      <c r="R66" s="258">
        <v>2</v>
      </c>
      <c r="S66" s="252">
        <f>modelis!T15</f>
        <v>0</v>
      </c>
      <c r="T66" s="264"/>
      <c r="U66" s="254"/>
      <c r="V66" s="219">
        <f t="shared" si="46"/>
        <v>0</v>
      </c>
      <c r="X66" s="258">
        <v>1</v>
      </c>
      <c r="Y66" s="252">
        <f>modelis!AG10</f>
        <v>0</v>
      </c>
      <c r="Z66" s="41">
        <f t="shared" si="43"/>
        <v>0</v>
      </c>
      <c r="AA66" s="253">
        <f>modelis!AG11</f>
        <v>0</v>
      </c>
      <c r="AB66" s="41">
        <f t="shared" si="44"/>
        <v>0</v>
      </c>
      <c r="AC66" s="252">
        <f>modelis!AG12</f>
        <v>0</v>
      </c>
      <c r="AD66" s="41">
        <f t="shared" si="45"/>
        <v>0</v>
      </c>
      <c r="AE66" s="258">
        <v>2</v>
      </c>
      <c r="AF66" s="252">
        <f>modelis!AG15</f>
        <v>0</v>
      </c>
      <c r="AG66" s="264"/>
      <c r="AH66" s="254"/>
      <c r="AI66" s="219">
        <f t="shared" si="47"/>
        <v>0</v>
      </c>
    </row>
    <row r="67" spans="1:35" x14ac:dyDescent="0.3">
      <c r="A67" s="27"/>
      <c r="B67" s="21"/>
      <c r="D67" s="39"/>
      <c r="E67" s="33"/>
      <c r="F67" s="39"/>
      <c r="G67" s="39"/>
      <c r="H67" s="39"/>
      <c r="I67" s="82"/>
      <c r="K67" s="256">
        <v>1</v>
      </c>
      <c r="L67" s="62">
        <f>modelis!T10</f>
        <v>0</v>
      </c>
      <c r="M67" s="41">
        <f t="shared" si="40"/>
        <v>0</v>
      </c>
      <c r="N67" s="105">
        <f>modelis!T11</f>
        <v>0</v>
      </c>
      <c r="O67" s="41">
        <f t="shared" si="41"/>
        <v>0</v>
      </c>
      <c r="P67" s="62">
        <f>modelis!T12</f>
        <v>0</v>
      </c>
      <c r="Q67" s="41">
        <f t="shared" si="42"/>
        <v>0</v>
      </c>
      <c r="R67" s="256">
        <v>2</v>
      </c>
      <c r="S67" s="62">
        <f>modelis!T15</f>
        <v>0</v>
      </c>
      <c r="T67" s="262"/>
      <c r="U67" s="79"/>
      <c r="V67" s="218">
        <f t="shared" si="46"/>
        <v>0</v>
      </c>
      <c r="X67" s="256">
        <v>1</v>
      </c>
      <c r="Y67" s="62">
        <f>modelis!AG10</f>
        <v>0</v>
      </c>
      <c r="Z67" s="41">
        <f t="shared" si="43"/>
        <v>0</v>
      </c>
      <c r="AA67" s="105">
        <f>modelis!AG11</f>
        <v>0</v>
      </c>
      <c r="AB67" s="41">
        <f t="shared" si="44"/>
        <v>0</v>
      </c>
      <c r="AC67" s="62">
        <f>modelis!AG12</f>
        <v>0</v>
      </c>
      <c r="AD67" s="41">
        <f t="shared" si="45"/>
        <v>0</v>
      </c>
      <c r="AE67" s="256">
        <v>2</v>
      </c>
      <c r="AF67" s="62">
        <f>modelis!AG15</f>
        <v>0</v>
      </c>
      <c r="AG67" s="262"/>
      <c r="AH67" s="79"/>
      <c r="AI67" s="218">
        <f t="shared" si="47"/>
        <v>0</v>
      </c>
    </row>
    <row r="68" spans="1:35" x14ac:dyDescent="0.3">
      <c r="A68" s="27"/>
      <c r="B68" s="21"/>
      <c r="D68" s="39"/>
      <c r="E68" s="33"/>
      <c r="F68" s="39"/>
      <c r="G68" s="39"/>
      <c r="H68" s="39"/>
      <c r="I68" s="82"/>
      <c r="K68" s="256">
        <v>1</v>
      </c>
      <c r="L68" s="62">
        <f>modelis!T10</f>
        <v>0</v>
      </c>
      <c r="M68" s="41">
        <f t="shared" si="40"/>
        <v>0</v>
      </c>
      <c r="N68" s="105">
        <f>modelis!T11</f>
        <v>0</v>
      </c>
      <c r="O68" s="41">
        <f t="shared" si="41"/>
        <v>0</v>
      </c>
      <c r="P68" s="62">
        <f>modelis!T12</f>
        <v>0</v>
      </c>
      <c r="Q68" s="41">
        <f t="shared" si="42"/>
        <v>0</v>
      </c>
      <c r="R68" s="256">
        <v>2</v>
      </c>
      <c r="S68" s="62">
        <f>modelis!T15</f>
        <v>0</v>
      </c>
      <c r="T68" s="262"/>
      <c r="U68" s="79"/>
      <c r="V68" s="218">
        <f t="shared" si="46"/>
        <v>0</v>
      </c>
      <c r="X68" s="256">
        <v>1</v>
      </c>
      <c r="Y68" s="62">
        <f>modelis!AG10</f>
        <v>0</v>
      </c>
      <c r="Z68" s="41">
        <f t="shared" si="43"/>
        <v>0</v>
      </c>
      <c r="AA68" s="105">
        <f>modelis!AG11</f>
        <v>0</v>
      </c>
      <c r="AB68" s="41">
        <f t="shared" si="44"/>
        <v>0</v>
      </c>
      <c r="AC68" s="62">
        <f>modelis!AG12</f>
        <v>0</v>
      </c>
      <c r="AD68" s="41">
        <f t="shared" si="45"/>
        <v>0</v>
      </c>
      <c r="AE68" s="256">
        <v>2</v>
      </c>
      <c r="AF68" s="62">
        <f>modelis!AG15</f>
        <v>0</v>
      </c>
      <c r="AG68" s="262"/>
      <c r="AH68" s="79"/>
      <c r="AI68" s="218">
        <f t="shared" si="47"/>
        <v>0</v>
      </c>
    </row>
    <row r="69" spans="1:35" x14ac:dyDescent="0.3">
      <c r="A69" s="27"/>
      <c r="B69" s="21"/>
      <c r="D69" s="39"/>
      <c r="E69" s="33"/>
      <c r="F69" s="39"/>
      <c r="G69" s="39"/>
      <c r="H69" s="39"/>
      <c r="I69" s="82"/>
      <c r="K69" s="256"/>
      <c r="L69" s="40"/>
      <c r="M69" s="41"/>
      <c r="N69" s="249"/>
      <c r="O69" s="33"/>
      <c r="P69" s="40"/>
      <c r="Q69" s="33"/>
      <c r="R69" s="256"/>
      <c r="S69" s="40"/>
      <c r="T69" s="262"/>
      <c r="U69" s="79"/>
      <c r="V69" s="218"/>
      <c r="X69" s="256"/>
      <c r="Y69" s="40"/>
      <c r="Z69" s="41"/>
      <c r="AA69" s="249"/>
      <c r="AB69" s="33"/>
      <c r="AC69" s="40"/>
      <c r="AD69" s="33"/>
      <c r="AE69" s="256"/>
      <c r="AF69" s="40"/>
      <c r="AG69" s="262"/>
      <c r="AH69" s="79"/>
      <c r="AI69" s="218"/>
    </row>
    <row r="70" spans="1:35" s="18" customFormat="1" x14ac:dyDescent="0.3">
      <c r="A70" s="27"/>
      <c r="B70" s="21"/>
      <c r="C70" s="5"/>
      <c r="D70" s="39"/>
      <c r="E70" s="33"/>
      <c r="F70" s="39"/>
      <c r="G70" s="39"/>
      <c r="H70" s="39"/>
      <c r="I70" s="82"/>
      <c r="K70" s="256">
        <v>1</v>
      </c>
      <c r="L70" s="62">
        <f>modelis!T10</f>
        <v>0</v>
      </c>
      <c r="M70" s="41">
        <f t="shared" ref="M70:M76" si="48">ROUND($G70*L70, 2)</f>
        <v>0</v>
      </c>
      <c r="N70" s="105">
        <f>modelis!T11</f>
        <v>0</v>
      </c>
      <c r="O70" s="41">
        <f t="shared" ref="O70:O76" si="49">ROUND($G70*N70, 2)</f>
        <v>0</v>
      </c>
      <c r="P70" s="62">
        <f>modelis!T12</f>
        <v>0</v>
      </c>
      <c r="Q70" s="41">
        <f t="shared" ref="Q70:Q76" si="50">ROUND($G70*P70, 2)</f>
        <v>0</v>
      </c>
      <c r="R70" s="256">
        <v>2</v>
      </c>
      <c r="S70" s="62">
        <f>modelis!T15</f>
        <v>0</v>
      </c>
      <c r="T70" s="262"/>
      <c r="U70" s="79"/>
      <c r="V70" s="218">
        <f t="shared" ref="V70:V72" si="51">ROUND((M70+O70+Q70)*S70, 2)</f>
        <v>0</v>
      </c>
      <c r="X70" s="256">
        <v>1</v>
      </c>
      <c r="Y70" s="62">
        <f>modelis!AG10</f>
        <v>0</v>
      </c>
      <c r="Z70" s="41">
        <f t="shared" ref="Z70:Z76" si="52">ROUND($H70*Y70, 2)</f>
        <v>0</v>
      </c>
      <c r="AA70" s="105">
        <f>modelis!AG11</f>
        <v>0</v>
      </c>
      <c r="AB70" s="41">
        <f t="shared" ref="AB70:AB76" si="53">ROUND($H70*AA70, 2)</f>
        <v>0</v>
      </c>
      <c r="AC70" s="62">
        <f>modelis!AG12</f>
        <v>0</v>
      </c>
      <c r="AD70" s="41">
        <f t="shared" ref="AD70:AD76" si="54">ROUND($H70*AC70, 2)</f>
        <v>0</v>
      </c>
      <c r="AE70" s="256">
        <v>2</v>
      </c>
      <c r="AF70" s="62">
        <f>modelis!AG15</f>
        <v>0</v>
      </c>
      <c r="AG70" s="262"/>
      <c r="AH70" s="79"/>
      <c r="AI70" s="218">
        <f t="shared" ref="AI70:AI72" si="55">ROUND((Z70+AB70+AD70)*AF70, 2)</f>
        <v>0</v>
      </c>
    </row>
    <row r="71" spans="1:35" s="18" customFormat="1" x14ac:dyDescent="0.3">
      <c r="A71" s="27"/>
      <c r="B71" s="21"/>
      <c r="C71" s="5"/>
      <c r="D71" s="39"/>
      <c r="E71" s="33"/>
      <c r="F71" s="39"/>
      <c r="G71" s="39"/>
      <c r="H71" s="39"/>
      <c r="I71" s="82"/>
      <c r="K71" s="256">
        <v>1</v>
      </c>
      <c r="L71" s="62">
        <f>modelis!T10</f>
        <v>0</v>
      </c>
      <c r="M71" s="41">
        <f t="shared" si="48"/>
        <v>0</v>
      </c>
      <c r="N71" s="105">
        <f>modelis!T11</f>
        <v>0</v>
      </c>
      <c r="O71" s="41">
        <f t="shared" si="49"/>
        <v>0</v>
      </c>
      <c r="P71" s="62">
        <f>modelis!T12</f>
        <v>0</v>
      </c>
      <c r="Q71" s="41">
        <f t="shared" si="50"/>
        <v>0</v>
      </c>
      <c r="R71" s="256">
        <v>2</v>
      </c>
      <c r="S71" s="62">
        <f>modelis!T15</f>
        <v>0</v>
      </c>
      <c r="T71" s="262"/>
      <c r="U71" s="79"/>
      <c r="V71" s="218">
        <f t="shared" si="51"/>
        <v>0</v>
      </c>
      <c r="X71" s="256">
        <v>1</v>
      </c>
      <c r="Y71" s="62">
        <f>modelis!AG10</f>
        <v>0</v>
      </c>
      <c r="Z71" s="41">
        <f t="shared" si="52"/>
        <v>0</v>
      </c>
      <c r="AA71" s="105">
        <f>modelis!AG11</f>
        <v>0</v>
      </c>
      <c r="AB71" s="41">
        <f t="shared" si="53"/>
        <v>0</v>
      </c>
      <c r="AC71" s="62">
        <f>modelis!AG12</f>
        <v>0</v>
      </c>
      <c r="AD71" s="41">
        <f t="shared" si="54"/>
        <v>0</v>
      </c>
      <c r="AE71" s="256">
        <v>2</v>
      </c>
      <c r="AF71" s="62">
        <f>modelis!AG15</f>
        <v>0</v>
      </c>
      <c r="AG71" s="262"/>
      <c r="AH71" s="79"/>
      <c r="AI71" s="218">
        <f t="shared" si="55"/>
        <v>0</v>
      </c>
    </row>
    <row r="72" spans="1:35" s="18" customFormat="1" x14ac:dyDescent="0.3">
      <c r="A72" s="27"/>
      <c r="B72" s="21"/>
      <c r="C72" s="5"/>
      <c r="D72" s="39"/>
      <c r="E72" s="33"/>
      <c r="F72" s="39"/>
      <c r="G72" s="39"/>
      <c r="H72" s="39"/>
      <c r="I72" s="82"/>
      <c r="K72" s="256">
        <v>1</v>
      </c>
      <c r="L72" s="62">
        <f>modelis!T10</f>
        <v>0</v>
      </c>
      <c r="M72" s="41">
        <f t="shared" si="48"/>
        <v>0</v>
      </c>
      <c r="N72" s="105">
        <f>modelis!T11</f>
        <v>0</v>
      </c>
      <c r="O72" s="41">
        <f t="shared" si="49"/>
        <v>0</v>
      </c>
      <c r="P72" s="62">
        <f>modelis!T12</f>
        <v>0</v>
      </c>
      <c r="Q72" s="41">
        <f t="shared" si="50"/>
        <v>0</v>
      </c>
      <c r="R72" s="256">
        <v>2</v>
      </c>
      <c r="S72" s="62">
        <f>modelis!T15</f>
        <v>0</v>
      </c>
      <c r="T72" s="262"/>
      <c r="U72" s="79"/>
      <c r="V72" s="218">
        <f t="shared" si="51"/>
        <v>0</v>
      </c>
      <c r="X72" s="256">
        <v>1</v>
      </c>
      <c r="Y72" s="62">
        <f>modelis!AG10</f>
        <v>0</v>
      </c>
      <c r="Z72" s="41">
        <f t="shared" si="52"/>
        <v>0</v>
      </c>
      <c r="AA72" s="105">
        <f>modelis!AG11</f>
        <v>0</v>
      </c>
      <c r="AB72" s="41">
        <f t="shared" si="53"/>
        <v>0</v>
      </c>
      <c r="AC72" s="62">
        <f>modelis!AG12</f>
        <v>0</v>
      </c>
      <c r="AD72" s="41">
        <f t="shared" si="54"/>
        <v>0</v>
      </c>
      <c r="AE72" s="256">
        <v>2</v>
      </c>
      <c r="AF72" s="62">
        <f>modelis!AG15</f>
        <v>0</v>
      </c>
      <c r="AG72" s="262"/>
      <c r="AH72" s="79"/>
      <c r="AI72" s="218">
        <f t="shared" si="55"/>
        <v>0</v>
      </c>
    </row>
    <row r="73" spans="1:35" s="18" customFormat="1" x14ac:dyDescent="0.3">
      <c r="A73" s="27"/>
      <c r="B73" s="21"/>
      <c r="C73" s="5"/>
      <c r="D73" s="39"/>
      <c r="E73" s="33"/>
      <c r="F73" s="39"/>
      <c r="G73" s="39"/>
      <c r="H73" s="39"/>
      <c r="I73" s="82"/>
      <c r="K73" s="256">
        <v>1</v>
      </c>
      <c r="L73" s="62">
        <f>modelis!T10</f>
        <v>0</v>
      </c>
      <c r="M73" s="41">
        <f t="shared" si="48"/>
        <v>0</v>
      </c>
      <c r="N73" s="105">
        <f>modelis!T11</f>
        <v>0</v>
      </c>
      <c r="O73" s="41">
        <f t="shared" si="49"/>
        <v>0</v>
      </c>
      <c r="P73" s="62">
        <f>modelis!T12</f>
        <v>0</v>
      </c>
      <c r="Q73" s="41">
        <f t="shared" si="50"/>
        <v>0</v>
      </c>
      <c r="R73" s="256">
        <v>2</v>
      </c>
      <c r="S73" s="62">
        <f>modelis!T15</f>
        <v>0</v>
      </c>
      <c r="T73" s="262"/>
      <c r="U73" s="79"/>
      <c r="V73" s="218">
        <f>ROUND((M73+O73+Q73)*S73, 2)</f>
        <v>0</v>
      </c>
      <c r="X73" s="256">
        <v>1</v>
      </c>
      <c r="Y73" s="62">
        <f>modelis!AG10</f>
        <v>0</v>
      </c>
      <c r="Z73" s="41">
        <f t="shared" si="52"/>
        <v>0</v>
      </c>
      <c r="AA73" s="105">
        <f>modelis!AG11</f>
        <v>0</v>
      </c>
      <c r="AB73" s="41">
        <f t="shared" si="53"/>
        <v>0</v>
      </c>
      <c r="AC73" s="62">
        <f>modelis!AG12</f>
        <v>0</v>
      </c>
      <c r="AD73" s="41">
        <f t="shared" si="54"/>
        <v>0</v>
      </c>
      <c r="AE73" s="256">
        <v>2</v>
      </c>
      <c r="AF73" s="62">
        <f>modelis!AG15</f>
        <v>0</v>
      </c>
      <c r="AG73" s="262"/>
      <c r="AH73" s="79"/>
      <c r="AI73" s="218">
        <f>ROUND((Z73+AB73+AD73)*AF73, 2)</f>
        <v>0</v>
      </c>
    </row>
    <row r="74" spans="1:35" s="18" customFormat="1" x14ac:dyDescent="0.3">
      <c r="A74" s="27"/>
      <c r="B74" s="21"/>
      <c r="C74" s="5"/>
      <c r="D74" s="39"/>
      <c r="E74" s="33"/>
      <c r="F74" s="39"/>
      <c r="G74" s="39"/>
      <c r="H74" s="39"/>
      <c r="I74" s="82"/>
      <c r="K74" s="256">
        <v>1</v>
      </c>
      <c r="L74" s="62">
        <f>modelis!T10</f>
        <v>0</v>
      </c>
      <c r="M74" s="41">
        <f t="shared" si="48"/>
        <v>0</v>
      </c>
      <c r="N74" s="105">
        <f>modelis!T11</f>
        <v>0</v>
      </c>
      <c r="O74" s="41">
        <f t="shared" si="49"/>
        <v>0</v>
      </c>
      <c r="P74" s="62">
        <f>modelis!T12</f>
        <v>0</v>
      </c>
      <c r="Q74" s="41">
        <f t="shared" si="50"/>
        <v>0</v>
      </c>
      <c r="R74" s="256">
        <v>2</v>
      </c>
      <c r="S74" s="62">
        <f>modelis!T15</f>
        <v>0</v>
      </c>
      <c r="T74" s="262"/>
      <c r="U74" s="79"/>
      <c r="V74" s="218">
        <f t="shared" ref="V74:V76" si="56">ROUND((M74+O74+Q74)*S74, 2)</f>
        <v>0</v>
      </c>
      <c r="X74" s="256">
        <v>1</v>
      </c>
      <c r="Y74" s="62">
        <f>modelis!AG10</f>
        <v>0</v>
      </c>
      <c r="Z74" s="41">
        <f t="shared" si="52"/>
        <v>0</v>
      </c>
      <c r="AA74" s="105">
        <f>modelis!AG11</f>
        <v>0</v>
      </c>
      <c r="AB74" s="41">
        <f t="shared" si="53"/>
        <v>0</v>
      </c>
      <c r="AC74" s="62">
        <f>modelis!AG12</f>
        <v>0</v>
      </c>
      <c r="AD74" s="41">
        <f t="shared" si="54"/>
        <v>0</v>
      </c>
      <c r="AE74" s="256">
        <v>2</v>
      </c>
      <c r="AF74" s="62">
        <f>modelis!AG15</f>
        <v>0</v>
      </c>
      <c r="AG74" s="262"/>
      <c r="AH74" s="79"/>
      <c r="AI74" s="218">
        <f t="shared" ref="AI74:AI76" si="57">ROUND((Z74+AB74+AD74)*AF74, 2)</f>
        <v>0</v>
      </c>
    </row>
    <row r="75" spans="1:35" s="18" customFormat="1" x14ac:dyDescent="0.3">
      <c r="A75" s="27"/>
      <c r="B75" s="21"/>
      <c r="C75" s="5"/>
      <c r="D75" s="39"/>
      <c r="E75" s="33"/>
      <c r="F75" s="39"/>
      <c r="G75" s="39"/>
      <c r="H75" s="39"/>
      <c r="I75" s="82"/>
      <c r="K75" s="256">
        <v>1</v>
      </c>
      <c r="L75" s="62">
        <f>modelis!T10</f>
        <v>0</v>
      </c>
      <c r="M75" s="41">
        <f t="shared" si="48"/>
        <v>0</v>
      </c>
      <c r="N75" s="105">
        <f>modelis!T11</f>
        <v>0</v>
      </c>
      <c r="O75" s="41">
        <f t="shared" si="49"/>
        <v>0</v>
      </c>
      <c r="P75" s="62">
        <f>modelis!T12</f>
        <v>0</v>
      </c>
      <c r="Q75" s="41">
        <f t="shared" si="50"/>
        <v>0</v>
      </c>
      <c r="R75" s="256">
        <v>2</v>
      </c>
      <c r="S75" s="62">
        <f>modelis!T15</f>
        <v>0</v>
      </c>
      <c r="T75" s="262"/>
      <c r="U75" s="79"/>
      <c r="V75" s="218">
        <f t="shared" si="56"/>
        <v>0</v>
      </c>
      <c r="X75" s="256">
        <v>1</v>
      </c>
      <c r="Y75" s="62">
        <f>modelis!AG10</f>
        <v>0</v>
      </c>
      <c r="Z75" s="41">
        <f t="shared" si="52"/>
        <v>0</v>
      </c>
      <c r="AA75" s="105">
        <f>modelis!AG11</f>
        <v>0</v>
      </c>
      <c r="AB75" s="41">
        <f t="shared" si="53"/>
        <v>0</v>
      </c>
      <c r="AC75" s="62">
        <f>modelis!AG12</f>
        <v>0</v>
      </c>
      <c r="AD75" s="41">
        <f t="shared" si="54"/>
        <v>0</v>
      </c>
      <c r="AE75" s="256">
        <v>2</v>
      </c>
      <c r="AF75" s="62">
        <f>modelis!AG15</f>
        <v>0</v>
      </c>
      <c r="AG75" s="262"/>
      <c r="AH75" s="79"/>
      <c r="AI75" s="218">
        <f t="shared" si="57"/>
        <v>0</v>
      </c>
    </row>
    <row r="76" spans="1:35" s="18" customFormat="1" x14ac:dyDescent="0.3">
      <c r="A76" s="27"/>
      <c r="B76" s="21"/>
      <c r="C76" s="5"/>
      <c r="D76" s="39"/>
      <c r="E76" s="33"/>
      <c r="F76" s="39"/>
      <c r="G76" s="39"/>
      <c r="H76" s="39"/>
      <c r="I76" s="82"/>
      <c r="K76" s="256">
        <v>1</v>
      </c>
      <c r="L76" s="62">
        <f>modelis!T10</f>
        <v>0</v>
      </c>
      <c r="M76" s="41">
        <f t="shared" si="48"/>
        <v>0</v>
      </c>
      <c r="N76" s="105">
        <f>modelis!T11</f>
        <v>0</v>
      </c>
      <c r="O76" s="41">
        <f t="shared" si="49"/>
        <v>0</v>
      </c>
      <c r="P76" s="62">
        <f>modelis!T12</f>
        <v>0</v>
      </c>
      <c r="Q76" s="41">
        <f t="shared" si="50"/>
        <v>0</v>
      </c>
      <c r="R76" s="256">
        <v>2</v>
      </c>
      <c r="S76" s="40">
        <f>modelis!T15</f>
        <v>0</v>
      </c>
      <c r="T76" s="262"/>
      <c r="U76" s="79"/>
      <c r="V76" s="218">
        <f t="shared" si="56"/>
        <v>0</v>
      </c>
      <c r="X76" s="256">
        <v>1</v>
      </c>
      <c r="Y76" s="62">
        <f>modelis!AG10</f>
        <v>0</v>
      </c>
      <c r="Z76" s="41">
        <f t="shared" si="52"/>
        <v>0</v>
      </c>
      <c r="AA76" s="105">
        <f>modelis!AG11</f>
        <v>0</v>
      </c>
      <c r="AB76" s="41">
        <f t="shared" si="53"/>
        <v>0</v>
      </c>
      <c r="AC76" s="62">
        <f>modelis!AG12</f>
        <v>0</v>
      </c>
      <c r="AD76" s="41">
        <f t="shared" si="54"/>
        <v>0</v>
      </c>
      <c r="AE76" s="256">
        <v>2</v>
      </c>
      <c r="AF76" s="40">
        <f>modelis!AG15</f>
        <v>0</v>
      </c>
      <c r="AG76" s="262"/>
      <c r="AH76" s="79"/>
      <c r="AI76" s="218">
        <f t="shared" si="57"/>
        <v>0</v>
      </c>
    </row>
    <row r="77" spans="1:35" x14ac:dyDescent="0.3">
      <c r="A77" s="33"/>
      <c r="B77" s="48" t="s">
        <v>79</v>
      </c>
      <c r="D77" s="39"/>
      <c r="E77" s="33"/>
      <c r="F77" s="30">
        <f>F9+F30+F32+F37+F41+F45+F50+F56+F60</f>
        <v>0</v>
      </c>
      <c r="G77" s="30">
        <f>G9+G30+G32+G37+G41+G45+G50+G56+G60</f>
        <v>0</v>
      </c>
      <c r="H77" s="30">
        <f>H9+H30+H32+H37+H41+H45+H50+H56+H60</f>
        <v>0</v>
      </c>
      <c r="I77" s="33"/>
      <c r="K77" s="256"/>
      <c r="L77" s="33"/>
      <c r="M77" s="33"/>
      <c r="N77" s="249"/>
      <c r="O77" s="33"/>
      <c r="P77" s="33"/>
      <c r="Q77" s="33"/>
      <c r="R77" s="256"/>
      <c r="S77" s="33"/>
      <c r="T77" s="262"/>
      <c r="U77" s="79"/>
      <c r="V77" s="220">
        <f>V9+V30+V32+V37+V41+V45+V50+V56+V60</f>
        <v>0</v>
      </c>
      <c r="X77" s="256"/>
      <c r="Y77" s="33"/>
      <c r="Z77" s="33"/>
      <c r="AA77" s="249"/>
      <c r="AB77" s="33"/>
      <c r="AC77" s="33"/>
      <c r="AD77" s="33"/>
      <c r="AE77" s="256"/>
      <c r="AF77" s="33"/>
      <c r="AG77" s="262"/>
      <c r="AH77" s="79"/>
      <c r="AI77" s="220">
        <f>AI9+AI30+AI32+AI37+AI41+AI45+AI50+AI56+AI60</f>
        <v>0</v>
      </c>
    </row>
    <row r="78" spans="1:35" x14ac:dyDescent="0.3">
      <c r="U78" s="107"/>
      <c r="AH78" s="107"/>
    </row>
    <row r="79" spans="1:35" hidden="1" x14ac:dyDescent="0.3">
      <c r="I79" s="18"/>
      <c r="U79" s="107"/>
      <c r="AH79" s="107"/>
    </row>
    <row r="80" spans="1:35" x14ac:dyDescent="0.3">
      <c r="B80" s="10" t="s">
        <v>80</v>
      </c>
      <c r="C80" s="10"/>
      <c r="D80" s="50"/>
      <c r="U80" s="107"/>
      <c r="AH80" s="107"/>
    </row>
    <row r="81" spans="2:34" x14ac:dyDescent="0.3">
      <c r="B81" s="10"/>
      <c r="C81" s="10"/>
      <c r="D81" s="50"/>
      <c r="U81" s="107"/>
      <c r="AH81" s="107"/>
    </row>
    <row r="82" spans="2:34" x14ac:dyDescent="0.3">
      <c r="B82" s="10" t="s">
        <v>54</v>
      </c>
      <c r="C82" s="10"/>
      <c r="D82" s="50"/>
      <c r="U82" s="107"/>
      <c r="AH82" s="107"/>
    </row>
    <row r="83" spans="2:34" x14ac:dyDescent="0.3">
      <c r="B83" s="10" t="s">
        <v>81</v>
      </c>
      <c r="C83" s="10" t="s">
        <v>89</v>
      </c>
      <c r="D83" s="50"/>
      <c r="U83" s="107"/>
      <c r="AH83" s="107"/>
    </row>
    <row r="84" spans="2:34" x14ac:dyDescent="0.3">
      <c r="B84" s="10"/>
      <c r="C84" s="10" t="s">
        <v>90</v>
      </c>
      <c r="D84" s="50"/>
      <c r="U84" s="107"/>
      <c r="AH84" s="107"/>
    </row>
    <row r="85" spans="2:34" x14ac:dyDescent="0.3">
      <c r="U85" s="107"/>
      <c r="AH85" s="107"/>
    </row>
    <row r="86" spans="2:34" x14ac:dyDescent="0.3">
      <c r="U86" s="107"/>
      <c r="AH86" s="107"/>
    </row>
    <row r="87" spans="2:34" x14ac:dyDescent="0.3">
      <c r="U87" s="107"/>
      <c r="AH87" s="107"/>
    </row>
    <row r="88" spans="2:34" x14ac:dyDescent="0.3">
      <c r="U88" s="107"/>
      <c r="AH88" s="107"/>
    </row>
    <row r="89" spans="2:34" x14ac:dyDescent="0.3">
      <c r="U89" s="107"/>
      <c r="AH89" s="107"/>
    </row>
    <row r="90" spans="2:34" x14ac:dyDescent="0.3">
      <c r="U90" s="107"/>
      <c r="AH90" s="107"/>
    </row>
    <row r="91" spans="2:34" x14ac:dyDescent="0.3">
      <c r="U91" s="107"/>
      <c r="AH91" s="107"/>
    </row>
    <row r="92" spans="2:34" x14ac:dyDescent="0.3">
      <c r="U92" s="107"/>
      <c r="AH92" s="107"/>
    </row>
    <row r="93" spans="2:34" x14ac:dyDescent="0.3">
      <c r="U93" s="107"/>
      <c r="AH93" s="107"/>
    </row>
    <row r="94" spans="2:34" x14ac:dyDescent="0.3">
      <c r="U94" s="107"/>
      <c r="AH94" s="107"/>
    </row>
    <row r="95" spans="2:34" x14ac:dyDescent="0.3">
      <c r="U95" s="107"/>
      <c r="AH95" s="107"/>
    </row>
    <row r="96" spans="2:34" x14ac:dyDescent="0.3">
      <c r="U96" s="107"/>
      <c r="AH96" s="107"/>
    </row>
    <row r="97" spans="21:34" x14ac:dyDescent="0.3">
      <c r="U97" s="107"/>
      <c r="AH97" s="107"/>
    </row>
    <row r="98" spans="21:34" x14ac:dyDescent="0.3">
      <c r="U98" s="107"/>
      <c r="AH98" s="107"/>
    </row>
    <row r="99" spans="21:34" x14ac:dyDescent="0.3">
      <c r="U99" s="107"/>
      <c r="AH99" s="107"/>
    </row>
    <row r="100" spans="21:34" x14ac:dyDescent="0.3">
      <c r="U100" s="107"/>
      <c r="AH100" s="107"/>
    </row>
    <row r="101" spans="21:34" x14ac:dyDescent="0.3">
      <c r="U101" s="107"/>
      <c r="AH101" s="107"/>
    </row>
    <row r="102" spans="21:34" x14ac:dyDescent="0.3">
      <c r="U102" s="107"/>
      <c r="AH102" s="107"/>
    </row>
    <row r="103" spans="21:34" x14ac:dyDescent="0.3">
      <c r="U103" s="107"/>
      <c r="AH103" s="107"/>
    </row>
    <row r="104" spans="21:34" x14ac:dyDescent="0.3">
      <c r="U104" s="107"/>
      <c r="AH104" s="107"/>
    </row>
    <row r="105" spans="21:34" x14ac:dyDescent="0.3">
      <c r="U105" s="107"/>
      <c r="AH105" s="107"/>
    </row>
    <row r="106" spans="21:34" x14ac:dyDescent="0.3">
      <c r="U106" s="107"/>
      <c r="AH106" s="107"/>
    </row>
    <row r="107" spans="21:34" x14ac:dyDescent="0.3">
      <c r="U107" s="107"/>
      <c r="AH107" s="107"/>
    </row>
    <row r="108" spans="21:34" x14ac:dyDescent="0.3">
      <c r="U108" s="107"/>
      <c r="AH108" s="107"/>
    </row>
    <row r="109" spans="21:34" x14ac:dyDescent="0.3">
      <c r="U109" s="107"/>
      <c r="AH109" s="107"/>
    </row>
    <row r="110" spans="21:34" x14ac:dyDescent="0.3">
      <c r="U110" s="107"/>
      <c r="AH110" s="107"/>
    </row>
    <row r="111" spans="21:34" x14ac:dyDescent="0.3">
      <c r="U111" s="107"/>
      <c r="AH111" s="107"/>
    </row>
    <row r="112" spans="21:34" x14ac:dyDescent="0.3">
      <c r="U112" s="107"/>
      <c r="AH112" s="107"/>
    </row>
  </sheetData>
  <autoFilter ref="A8:J77" xr:uid="{182F4998-D3E2-4E6B-BCFE-9B47C7F9B57C}"/>
  <mergeCells count="26">
    <mergeCell ref="N7:O7"/>
    <mergeCell ref="P7:Q7"/>
    <mergeCell ref="I7:I8"/>
    <mergeCell ref="J7:J8"/>
    <mergeCell ref="A5:D5"/>
    <mergeCell ref="D7:D8"/>
    <mergeCell ref="E7:E8"/>
    <mergeCell ref="H7:H8"/>
    <mergeCell ref="A7:A8"/>
    <mergeCell ref="B7:B8"/>
    <mergeCell ref="AI7:AI8"/>
    <mergeCell ref="G7:G8"/>
    <mergeCell ref="F7:F8"/>
    <mergeCell ref="H6:I6"/>
    <mergeCell ref="D6:E6"/>
    <mergeCell ref="V7:V8"/>
    <mergeCell ref="Y6:AD6"/>
    <mergeCell ref="AE6:AH7"/>
    <mergeCell ref="X7:X8"/>
    <mergeCell ref="Y7:Z7"/>
    <mergeCell ref="AA7:AB7"/>
    <mergeCell ref="AC7:AD7"/>
    <mergeCell ref="L6:Q6"/>
    <mergeCell ref="R6:U7"/>
    <mergeCell ref="K7:K8"/>
    <mergeCell ref="L7:M7"/>
  </mergeCells>
  <phoneticPr fontId="18" type="noConversion"/>
  <pageMargins left="0.17" right="0.28000000000000003" top="0.28999999999999998" bottom="0" header="0" footer="0"/>
  <pageSetup paperSize="9" scale="69" fitToHeight="8"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8809F-CA40-42D0-A228-BF7E543D6E19}">
  <sheetPr>
    <tabColor theme="2" tint="-0.499984740745262"/>
  </sheetPr>
  <dimension ref="A1:O36"/>
  <sheetViews>
    <sheetView showGridLines="0" zoomScaleNormal="100" workbookViewId="0">
      <pane xSplit="8" ySplit="5" topLeftCell="I6" activePane="bottomRight" state="frozen"/>
      <selection activeCell="F42" sqref="F42"/>
      <selection pane="topRight" activeCell="F42" sqref="F42"/>
      <selection pane="bottomLeft" activeCell="F42" sqref="F42"/>
      <selection pane="bottomRight" activeCell="L7" sqref="L7"/>
    </sheetView>
  </sheetViews>
  <sheetFormatPr defaultColWidth="9.1796875" defaultRowHeight="14" x14ac:dyDescent="0.3"/>
  <cols>
    <col min="1" max="1" width="4.453125" style="346" customWidth="1"/>
    <col min="2" max="3" width="16.26953125" style="346" customWidth="1"/>
    <col min="4" max="4" width="26.81640625" style="346" customWidth="1"/>
    <col min="5" max="5" width="10.1796875" style="346" customWidth="1"/>
    <col min="6" max="7" width="7.81640625" style="346" customWidth="1"/>
    <col min="8" max="8" width="11" style="346" customWidth="1"/>
    <col min="9" max="11" width="9" style="346" customWidth="1"/>
    <col min="12" max="13" width="13.26953125" style="346" customWidth="1"/>
    <col min="14" max="14" width="5.7265625" style="346" customWidth="1"/>
    <col min="15" max="15" width="13.7265625" style="346" customWidth="1"/>
    <col min="16" max="16384" width="9.1796875" style="346"/>
  </cols>
  <sheetData>
    <row r="1" spans="1:15" ht="30.75" customHeight="1" x14ac:dyDescent="0.3">
      <c r="A1" s="345" t="s">
        <v>301</v>
      </c>
    </row>
    <row r="2" spans="1:15" ht="16.5" customHeight="1" x14ac:dyDescent="0.3">
      <c r="A2" s="345"/>
      <c r="I2" s="610" t="s">
        <v>302</v>
      </c>
      <c r="J2" s="610"/>
      <c r="K2" s="610"/>
      <c r="L2" s="610"/>
      <c r="M2" s="610"/>
      <c r="N2" s="610"/>
      <c r="O2" s="610"/>
    </row>
    <row r="3" spans="1:15" ht="32.25" customHeight="1" x14ac:dyDescent="0.3">
      <c r="A3" s="609" t="s">
        <v>303</v>
      </c>
      <c r="B3" s="609" t="s">
        <v>304</v>
      </c>
      <c r="C3" s="609" t="s">
        <v>305</v>
      </c>
      <c r="D3" s="609" t="s">
        <v>306</v>
      </c>
      <c r="E3" s="609" t="s">
        <v>307</v>
      </c>
      <c r="F3" s="609" t="s">
        <v>308</v>
      </c>
      <c r="G3" s="609"/>
      <c r="H3" s="609" t="s">
        <v>309</v>
      </c>
      <c r="I3" s="611" t="s">
        <v>310</v>
      </c>
      <c r="J3" s="611"/>
      <c r="K3" s="611"/>
      <c r="L3" s="609" t="s">
        <v>311</v>
      </c>
      <c r="M3" s="609" t="s">
        <v>312</v>
      </c>
      <c r="N3" s="611" t="s">
        <v>313</v>
      </c>
      <c r="O3" s="609" t="s">
        <v>314</v>
      </c>
    </row>
    <row r="4" spans="1:15" ht="19.5" customHeight="1" x14ac:dyDescent="0.3">
      <c r="A4" s="609"/>
      <c r="B4" s="609"/>
      <c r="C4" s="609"/>
      <c r="D4" s="609"/>
      <c r="E4" s="609"/>
      <c r="F4" s="609"/>
      <c r="G4" s="609"/>
      <c r="H4" s="609"/>
      <c r="I4" s="347" t="s">
        <v>315</v>
      </c>
      <c r="J4" s="348" t="s">
        <v>316</v>
      </c>
      <c r="K4" s="347" t="s">
        <v>317</v>
      </c>
      <c r="L4" s="609"/>
      <c r="M4" s="609"/>
      <c r="N4" s="611"/>
      <c r="O4" s="609"/>
    </row>
    <row r="5" spans="1:15" ht="27" customHeight="1" x14ac:dyDescent="0.3">
      <c r="A5" s="609"/>
      <c r="B5" s="609"/>
      <c r="C5" s="609"/>
      <c r="D5" s="609"/>
      <c r="E5" s="609"/>
      <c r="F5" s="349" t="s">
        <v>318</v>
      </c>
      <c r="G5" s="349" t="s">
        <v>319</v>
      </c>
      <c r="H5" s="349" t="s">
        <v>320</v>
      </c>
      <c r="I5" s="349" t="s">
        <v>321</v>
      </c>
      <c r="J5" s="349" t="s">
        <v>322</v>
      </c>
      <c r="K5" s="349" t="s">
        <v>323</v>
      </c>
      <c r="L5" s="349" t="s">
        <v>323</v>
      </c>
      <c r="M5" s="349" t="s">
        <v>323</v>
      </c>
      <c r="N5" s="349" t="s">
        <v>323</v>
      </c>
      <c r="O5" s="349" t="s">
        <v>323</v>
      </c>
    </row>
    <row r="6" spans="1:15" ht="25.5" customHeight="1" x14ac:dyDescent="0.3">
      <c r="A6" s="350" t="s">
        <v>324</v>
      </c>
      <c r="B6" s="350"/>
      <c r="C6" s="350"/>
      <c r="D6" s="350"/>
      <c r="E6" s="350"/>
      <c r="F6" s="351"/>
      <c r="G6" s="351"/>
      <c r="H6" s="351"/>
      <c r="I6" s="352"/>
      <c r="J6" s="353"/>
      <c r="K6" s="352"/>
      <c r="L6" s="352"/>
      <c r="M6" s="352"/>
      <c r="N6" s="352"/>
      <c r="O6" s="352"/>
    </row>
    <row r="7" spans="1:15" ht="21" customHeight="1" x14ac:dyDescent="0.3">
      <c r="A7" s="354"/>
      <c r="B7" s="355"/>
      <c r="C7" s="355" t="s">
        <v>325</v>
      </c>
      <c r="D7" s="356"/>
      <c r="E7" s="357"/>
      <c r="F7" s="358"/>
      <c r="G7" s="359"/>
      <c r="H7" s="360"/>
      <c r="I7" s="361"/>
      <c r="J7" s="362"/>
      <c r="K7" s="361"/>
      <c r="L7" s="361"/>
      <c r="M7" s="361"/>
      <c r="N7" s="361"/>
      <c r="O7" s="363"/>
    </row>
    <row r="8" spans="1:15" ht="25.5" customHeight="1" x14ac:dyDescent="0.3">
      <c r="A8" s="354"/>
      <c r="B8" s="355"/>
      <c r="C8" s="355"/>
      <c r="D8" s="356"/>
      <c r="E8" s="357"/>
      <c r="F8" s="358"/>
      <c r="G8" s="358"/>
      <c r="H8" s="360"/>
      <c r="I8" s="361"/>
      <c r="J8" s="362"/>
      <c r="K8" s="361"/>
      <c r="L8" s="361"/>
      <c r="M8" s="361"/>
      <c r="N8" s="361"/>
      <c r="O8" s="363"/>
    </row>
    <row r="9" spans="1:15" ht="25.5" customHeight="1" x14ac:dyDescent="0.3">
      <c r="A9" s="354"/>
      <c r="B9" s="355"/>
      <c r="C9" s="355" t="s">
        <v>326</v>
      </c>
      <c r="D9" s="356"/>
      <c r="E9" s="357"/>
      <c r="F9" s="358"/>
      <c r="G9" s="364"/>
      <c r="H9" s="360"/>
      <c r="I9" s="361"/>
      <c r="J9" s="362"/>
      <c r="K9" s="361"/>
      <c r="L9" s="361"/>
      <c r="M9" s="361"/>
      <c r="N9" s="361"/>
      <c r="O9" s="363"/>
    </row>
    <row r="10" spans="1:15" ht="25.5" customHeight="1" x14ac:dyDescent="0.3">
      <c r="A10" s="354"/>
      <c r="B10" s="355"/>
      <c r="C10" s="355"/>
      <c r="D10" s="356"/>
      <c r="E10" s="357"/>
      <c r="F10" s="358"/>
      <c r="G10" s="364"/>
      <c r="H10" s="360"/>
      <c r="I10" s="361"/>
      <c r="J10" s="362"/>
      <c r="K10" s="361"/>
      <c r="L10" s="361"/>
      <c r="M10" s="361"/>
      <c r="N10" s="361"/>
      <c r="O10" s="363"/>
    </row>
    <row r="11" spans="1:15" ht="25.5" customHeight="1" x14ac:dyDescent="0.3">
      <c r="A11" s="354"/>
      <c r="B11" s="355"/>
      <c r="C11" s="355" t="s">
        <v>327</v>
      </c>
      <c r="D11" s="356"/>
      <c r="E11" s="357"/>
      <c r="F11" s="358"/>
      <c r="G11" s="358"/>
      <c r="H11" s="360"/>
      <c r="I11" s="361"/>
      <c r="J11" s="362"/>
      <c r="K11" s="361"/>
      <c r="L11" s="361"/>
      <c r="M11" s="361"/>
      <c r="N11" s="361"/>
      <c r="O11" s="363"/>
    </row>
    <row r="12" spans="1:15" ht="25.5" customHeight="1" x14ac:dyDescent="0.3">
      <c r="A12" s="354"/>
      <c r="B12" s="355"/>
      <c r="C12" s="355"/>
      <c r="D12" s="356"/>
      <c r="E12" s="357"/>
      <c r="F12" s="358"/>
      <c r="G12" s="364"/>
      <c r="H12" s="360"/>
      <c r="I12" s="361"/>
      <c r="J12" s="362"/>
      <c r="K12" s="361"/>
      <c r="L12" s="361"/>
      <c r="M12" s="361"/>
      <c r="N12" s="361"/>
      <c r="O12" s="363"/>
    </row>
    <row r="13" spans="1:15" ht="25.5" customHeight="1" x14ac:dyDescent="0.3">
      <c r="A13" s="350" t="s">
        <v>328</v>
      </c>
      <c r="B13" s="350"/>
      <c r="C13" s="350"/>
      <c r="D13" s="350"/>
      <c r="E13" s="350"/>
      <c r="F13" s="351"/>
      <c r="G13" s="351"/>
      <c r="H13" s="351"/>
      <c r="I13" s="352"/>
      <c r="J13" s="353"/>
      <c r="K13" s="352"/>
      <c r="L13" s="352"/>
      <c r="M13" s="352"/>
      <c r="N13" s="352"/>
      <c r="O13" s="352"/>
    </row>
    <row r="14" spans="1:15" ht="15.75" customHeight="1" x14ac:dyDescent="0.3">
      <c r="A14" s="354"/>
      <c r="B14" s="355"/>
      <c r="C14" s="355"/>
      <c r="D14" s="365"/>
      <c r="E14" s="359"/>
      <c r="F14" s="365"/>
      <c r="G14" s="365"/>
      <c r="H14" s="365"/>
      <c r="I14" s="361"/>
      <c r="J14" s="354"/>
      <c r="K14" s="361"/>
      <c r="L14" s="361"/>
      <c r="M14" s="361"/>
      <c r="N14" s="361"/>
      <c r="O14" s="363"/>
    </row>
    <row r="15" spans="1:15" ht="15.75" customHeight="1" x14ac:dyDescent="0.3">
      <c r="A15" s="354"/>
      <c r="B15" s="355"/>
      <c r="C15" s="355"/>
      <c r="D15" s="365"/>
      <c r="E15" s="359"/>
      <c r="F15" s="365"/>
      <c r="G15" s="365"/>
      <c r="H15" s="365"/>
      <c r="I15" s="361"/>
      <c r="J15" s="354"/>
      <c r="K15" s="361"/>
      <c r="L15" s="361"/>
      <c r="M15" s="361"/>
      <c r="N15" s="361"/>
      <c r="O15" s="363"/>
    </row>
    <row r="16" spans="1:15" ht="25.5" customHeight="1" x14ac:dyDescent="0.3">
      <c r="A16" s="350" t="s">
        <v>329</v>
      </c>
      <c r="B16" s="350"/>
      <c r="C16" s="350"/>
      <c r="D16" s="350"/>
      <c r="E16" s="350"/>
      <c r="F16" s="351"/>
      <c r="G16" s="351"/>
      <c r="H16" s="351"/>
      <c r="I16" s="352"/>
      <c r="J16" s="353"/>
      <c r="K16" s="352"/>
      <c r="L16" s="352"/>
      <c r="M16" s="352"/>
      <c r="N16" s="352"/>
      <c r="O16" s="352"/>
    </row>
    <row r="17" spans="1:15" ht="25.5" customHeight="1" x14ac:dyDescent="0.3">
      <c r="A17" s="354"/>
      <c r="B17" s="355"/>
      <c r="C17" s="355" t="s">
        <v>330</v>
      </c>
      <c r="D17" s="356"/>
      <c r="E17" s="357"/>
      <c r="F17" s="358"/>
      <c r="G17" s="359"/>
      <c r="H17" s="360"/>
      <c r="I17" s="361"/>
      <c r="J17" s="362"/>
      <c r="K17" s="361"/>
      <c r="L17" s="361"/>
      <c r="M17" s="361"/>
      <c r="N17" s="361"/>
      <c r="O17" s="363"/>
    </row>
    <row r="18" spans="1:15" ht="25.5" customHeight="1" x14ac:dyDescent="0.3">
      <c r="A18" s="354"/>
      <c r="B18" s="355"/>
      <c r="C18" s="355"/>
      <c r="D18" s="356"/>
      <c r="E18" s="357"/>
      <c r="F18" s="358"/>
      <c r="G18" s="359"/>
      <c r="H18" s="360"/>
      <c r="I18" s="361"/>
      <c r="J18" s="362"/>
      <c r="K18" s="361"/>
      <c r="L18" s="361"/>
      <c r="M18" s="361"/>
      <c r="N18" s="361"/>
      <c r="O18" s="363"/>
    </row>
    <row r="19" spans="1:15" ht="25.5" customHeight="1" x14ac:dyDescent="0.3">
      <c r="A19" s="354"/>
      <c r="B19" s="355"/>
      <c r="C19" s="355" t="s">
        <v>331</v>
      </c>
      <c r="D19" s="356"/>
      <c r="E19" s="366"/>
      <c r="F19" s="358"/>
      <c r="G19" s="359"/>
      <c r="H19" s="360"/>
      <c r="I19" s="361"/>
      <c r="J19" s="362"/>
      <c r="K19" s="361"/>
      <c r="L19" s="361"/>
      <c r="M19" s="361"/>
      <c r="N19" s="361"/>
      <c r="O19" s="363"/>
    </row>
    <row r="20" spans="1:15" ht="25.5" customHeight="1" x14ac:dyDescent="0.3">
      <c r="A20" s="354"/>
      <c r="B20" s="355"/>
      <c r="C20" s="355"/>
      <c r="D20" s="356"/>
      <c r="E20" s="366"/>
      <c r="F20" s="358"/>
      <c r="G20" s="359"/>
      <c r="H20" s="360"/>
      <c r="I20" s="361"/>
      <c r="J20" s="362"/>
      <c r="K20" s="361"/>
      <c r="L20" s="361"/>
      <c r="M20" s="361"/>
      <c r="N20" s="361"/>
      <c r="O20" s="363"/>
    </row>
    <row r="21" spans="1:15" ht="25.5" customHeight="1" x14ac:dyDescent="0.3">
      <c r="A21" s="354"/>
      <c r="B21" s="355"/>
      <c r="C21" s="355" t="s">
        <v>332</v>
      </c>
      <c r="D21" s="356"/>
      <c r="E21" s="366"/>
      <c r="F21" s="358"/>
      <c r="G21" s="359"/>
      <c r="H21" s="360"/>
      <c r="I21" s="361"/>
      <c r="J21" s="362"/>
      <c r="K21" s="361"/>
      <c r="L21" s="361"/>
      <c r="M21" s="361"/>
      <c r="N21" s="361"/>
      <c r="O21" s="363"/>
    </row>
    <row r="22" spans="1:15" ht="25.5" customHeight="1" x14ac:dyDescent="0.3">
      <c r="A22" s="354"/>
      <c r="B22" s="355"/>
      <c r="C22" s="355"/>
      <c r="D22" s="356"/>
      <c r="E22" s="357"/>
      <c r="F22" s="358"/>
      <c r="G22" s="364"/>
      <c r="H22" s="360"/>
      <c r="I22" s="361"/>
      <c r="J22" s="362"/>
      <c r="K22" s="361"/>
      <c r="L22" s="361"/>
      <c r="M22" s="361"/>
      <c r="N22" s="361"/>
      <c r="O22" s="363"/>
    </row>
    <row r="23" spans="1:15" ht="25.5" customHeight="1" x14ac:dyDescent="0.3">
      <c r="A23" s="350" t="s">
        <v>333</v>
      </c>
      <c r="B23" s="350"/>
      <c r="C23" s="350"/>
      <c r="D23" s="350"/>
      <c r="E23" s="350"/>
      <c r="F23" s="351"/>
      <c r="G23" s="351"/>
      <c r="H23" s="351"/>
      <c r="I23" s="352"/>
      <c r="J23" s="353"/>
      <c r="K23" s="352"/>
      <c r="L23" s="352"/>
      <c r="M23" s="352"/>
      <c r="N23" s="352"/>
      <c r="O23" s="352"/>
    </row>
    <row r="24" spans="1:15" ht="25.5" customHeight="1" x14ac:dyDescent="0.3">
      <c r="A24" s="367"/>
      <c r="B24" s="367"/>
      <c r="C24" s="367"/>
      <c r="D24" s="367"/>
      <c r="E24" s="367"/>
      <c r="F24" s="368"/>
      <c r="G24" s="368"/>
      <c r="H24" s="368"/>
      <c r="I24" s="369"/>
      <c r="J24" s="370"/>
      <c r="K24" s="369"/>
      <c r="L24" s="369"/>
      <c r="M24" s="369"/>
      <c r="N24" s="369"/>
      <c r="O24" s="369"/>
    </row>
    <row r="25" spans="1:15" ht="25.5" customHeight="1" x14ac:dyDescent="0.3">
      <c r="A25" s="354"/>
      <c r="B25" s="355"/>
      <c r="C25" s="355"/>
      <c r="D25" s="365"/>
      <c r="E25" s="359"/>
      <c r="F25" s="365"/>
      <c r="G25" s="365"/>
      <c r="H25" s="365"/>
      <c r="I25" s="361"/>
      <c r="J25" s="354"/>
      <c r="K25" s="361"/>
      <c r="L25" s="361"/>
      <c r="M25" s="361"/>
      <c r="N25" s="361"/>
      <c r="O25" s="363"/>
    </row>
    <row r="26" spans="1:15" ht="25.5" customHeight="1" x14ac:dyDescent="0.3">
      <c r="A26" s="350" t="s">
        <v>334</v>
      </c>
      <c r="B26" s="350"/>
      <c r="C26" s="350"/>
      <c r="D26" s="350"/>
      <c r="E26" s="350"/>
      <c r="F26" s="351"/>
      <c r="G26" s="351"/>
      <c r="H26" s="351"/>
      <c r="I26" s="352"/>
      <c r="J26" s="353"/>
      <c r="K26" s="352"/>
      <c r="L26" s="352"/>
      <c r="M26" s="352"/>
      <c r="N26" s="352"/>
      <c r="O26" s="352"/>
    </row>
    <row r="27" spans="1:15" x14ac:dyDescent="0.3">
      <c r="A27" s="354"/>
      <c r="B27" s="355"/>
      <c r="C27" s="371"/>
      <c r="D27" s="365"/>
      <c r="E27" s="366"/>
      <c r="F27" s="359"/>
      <c r="G27" s="364"/>
      <c r="H27" s="358"/>
      <c r="I27" s="361"/>
      <c r="J27" s="362"/>
      <c r="K27" s="361"/>
      <c r="L27" s="361"/>
      <c r="M27" s="361"/>
      <c r="N27" s="361"/>
      <c r="O27" s="363"/>
    </row>
    <row r="28" spans="1:15" ht="25.5" customHeight="1" x14ac:dyDescent="0.3">
      <c r="A28" s="354"/>
      <c r="B28" s="355"/>
      <c r="C28" s="371"/>
      <c r="D28" s="356"/>
      <c r="E28" s="366"/>
      <c r="F28" s="359"/>
      <c r="G28" s="364"/>
      <c r="H28" s="359"/>
      <c r="I28" s="361"/>
      <c r="J28" s="362"/>
      <c r="K28" s="361"/>
      <c r="L28" s="361"/>
      <c r="M28" s="361"/>
      <c r="N28" s="361"/>
      <c r="O28" s="363"/>
    </row>
    <row r="29" spans="1:15" ht="25.5" customHeight="1" x14ac:dyDescent="0.3">
      <c r="A29" s="354"/>
      <c r="B29" s="355"/>
      <c r="C29" s="371"/>
      <c r="D29" s="356"/>
      <c r="E29" s="366"/>
      <c r="F29" s="359"/>
      <c r="G29" s="364"/>
      <c r="H29" s="359"/>
      <c r="I29" s="361"/>
      <c r="J29" s="362"/>
      <c r="K29" s="361"/>
      <c r="L29" s="361"/>
      <c r="M29" s="361"/>
      <c r="N29" s="361"/>
      <c r="O29" s="363"/>
    </row>
    <row r="30" spans="1:15" ht="25.5" customHeight="1" x14ac:dyDescent="0.3">
      <c r="A30" s="350" t="s">
        <v>335</v>
      </c>
      <c r="B30" s="350"/>
      <c r="C30" s="350"/>
      <c r="D30" s="350"/>
      <c r="E30" s="350"/>
      <c r="F30" s="351"/>
      <c r="G30" s="351"/>
      <c r="H30" s="351"/>
      <c r="I30" s="352"/>
      <c r="J30" s="353"/>
      <c r="K30" s="352"/>
      <c r="L30" s="352"/>
      <c r="M30" s="352"/>
      <c r="N30" s="352"/>
      <c r="O30" s="352"/>
    </row>
    <row r="31" spans="1:15" ht="25.5" customHeight="1" x14ac:dyDescent="0.3">
      <c r="A31" s="354"/>
      <c r="B31" s="355"/>
      <c r="C31" s="355"/>
      <c r="D31" s="356"/>
      <c r="E31" s="357"/>
      <c r="F31" s="358"/>
      <c r="G31" s="359"/>
      <c r="H31" s="360"/>
      <c r="I31" s="361"/>
      <c r="J31" s="362"/>
      <c r="K31" s="361"/>
      <c r="L31" s="361"/>
      <c r="M31" s="361"/>
      <c r="N31" s="361"/>
      <c r="O31" s="363"/>
    </row>
    <row r="32" spans="1:15" ht="25.5" customHeight="1" x14ac:dyDescent="0.3">
      <c r="A32" s="354"/>
      <c r="B32" s="355"/>
      <c r="C32" s="355"/>
      <c r="D32" s="356"/>
      <c r="E32" s="357"/>
      <c r="F32" s="358"/>
      <c r="G32" s="359"/>
      <c r="H32" s="360"/>
      <c r="I32" s="361"/>
      <c r="J32" s="362"/>
      <c r="K32" s="361"/>
      <c r="L32" s="361"/>
      <c r="M32" s="361"/>
      <c r="N32" s="361"/>
      <c r="O32" s="363"/>
    </row>
    <row r="33" spans="1:15" ht="25.5" customHeight="1" x14ac:dyDescent="0.3">
      <c r="A33" s="354"/>
      <c r="B33" s="355"/>
      <c r="C33" s="355"/>
      <c r="D33" s="356"/>
      <c r="E33" s="366"/>
      <c r="F33" s="358"/>
      <c r="G33" s="359"/>
      <c r="H33" s="360"/>
      <c r="I33" s="361"/>
      <c r="J33" s="362"/>
      <c r="K33" s="361"/>
      <c r="L33" s="361"/>
      <c r="M33" s="361"/>
      <c r="N33" s="361"/>
      <c r="O33" s="363"/>
    </row>
    <row r="34" spans="1:15" ht="25.5" customHeight="1" x14ac:dyDescent="0.3">
      <c r="A34" s="354"/>
      <c r="B34" s="355"/>
      <c r="C34" s="355"/>
      <c r="D34" s="356"/>
      <c r="E34" s="366"/>
      <c r="F34" s="358"/>
      <c r="G34" s="359"/>
      <c r="H34" s="360"/>
      <c r="I34" s="361"/>
      <c r="J34" s="362"/>
      <c r="K34" s="361"/>
      <c r="L34" s="361"/>
      <c r="M34" s="361"/>
      <c r="N34" s="361"/>
      <c r="O34" s="363"/>
    </row>
    <row r="35" spans="1:15" ht="25.5" customHeight="1" x14ac:dyDescent="0.3">
      <c r="A35" s="354"/>
      <c r="B35" s="355"/>
      <c r="C35" s="355"/>
      <c r="D35" s="356"/>
      <c r="E35" s="372"/>
      <c r="F35" s="358"/>
      <c r="G35" s="358"/>
      <c r="H35" s="360"/>
      <c r="I35" s="361"/>
      <c r="J35" s="362"/>
      <c r="K35" s="361"/>
      <c r="L35" s="361"/>
      <c r="M35" s="361"/>
      <c r="N35" s="361"/>
      <c r="O35" s="363"/>
    </row>
    <row r="36" spans="1:15" ht="25.5" customHeight="1" x14ac:dyDescent="0.3">
      <c r="A36" s="354"/>
      <c r="B36" s="355"/>
      <c r="C36" s="355"/>
      <c r="D36" s="356"/>
      <c r="E36" s="357"/>
      <c r="F36" s="358"/>
      <c r="G36" s="364"/>
      <c r="H36" s="360"/>
      <c r="I36" s="361"/>
      <c r="J36" s="362"/>
      <c r="K36" s="361"/>
      <c r="L36" s="361"/>
      <c r="M36" s="361"/>
      <c r="N36" s="361"/>
      <c r="O36" s="363"/>
    </row>
  </sheetData>
  <mergeCells count="13">
    <mergeCell ref="O3:O4"/>
    <mergeCell ref="I2:O2"/>
    <mergeCell ref="A3:A5"/>
    <mergeCell ref="B3:B5"/>
    <mergeCell ref="C3:C5"/>
    <mergeCell ref="D3:D5"/>
    <mergeCell ref="E3:E5"/>
    <mergeCell ref="F3:G4"/>
    <mergeCell ref="H3:H4"/>
    <mergeCell ref="I3:K3"/>
    <mergeCell ref="L3:L4"/>
    <mergeCell ref="M3:M4"/>
    <mergeCell ref="N3:N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56322-FE19-4367-A45E-419D74B34389}">
  <sheetPr>
    <tabColor theme="2" tint="-0.499984740745262"/>
  </sheetPr>
  <dimension ref="A1:R33"/>
  <sheetViews>
    <sheetView showGridLines="0" workbookViewId="0">
      <pane xSplit="4" ySplit="5" topLeftCell="E6" activePane="bottomRight" state="frozen"/>
      <selection activeCell="W12" sqref="W12"/>
      <selection pane="topRight" activeCell="W12" sqref="W12"/>
      <selection pane="bottomLeft" activeCell="W12" sqref="W12"/>
      <selection pane="bottomRight" activeCell="W12" sqref="W12"/>
    </sheetView>
  </sheetViews>
  <sheetFormatPr defaultColWidth="9.1796875" defaultRowHeight="14" x14ac:dyDescent="0.3"/>
  <cols>
    <col min="1" max="1" width="4.453125" style="346" customWidth="1"/>
    <col min="2" max="2" width="28" style="346" customWidth="1"/>
    <col min="3" max="3" width="14.7265625" style="346" customWidth="1"/>
    <col min="4" max="4" width="20.81640625" style="346" customWidth="1"/>
    <col min="5" max="6" width="9.54296875" style="346" customWidth="1"/>
    <col min="7" max="10" width="9" style="346" customWidth="1"/>
    <col min="11" max="11" width="7.54296875" style="346" customWidth="1"/>
    <col min="12" max="12" width="11.453125" style="346" customWidth="1"/>
    <col min="13" max="13" width="7.54296875" style="346" customWidth="1"/>
    <col min="14" max="14" width="11.81640625" style="374" customWidth="1"/>
    <col min="15" max="15" width="13" style="374" customWidth="1"/>
    <col min="16" max="16" width="10.7265625" style="374" customWidth="1"/>
    <col min="17" max="17" width="10.1796875" style="374" customWidth="1"/>
    <col min="18" max="18" width="13.1796875" style="346" customWidth="1"/>
    <col min="19" max="16384" width="9.1796875" style="346"/>
  </cols>
  <sheetData>
    <row r="1" spans="1:18" ht="18.75" customHeight="1" x14ac:dyDescent="0.3">
      <c r="A1" s="373" t="s">
        <v>336</v>
      </c>
    </row>
    <row r="2" spans="1:18" ht="16.5" customHeight="1" x14ac:dyDescent="0.3">
      <c r="A2" s="345"/>
      <c r="G2" s="610" t="s">
        <v>302</v>
      </c>
      <c r="H2" s="610"/>
      <c r="I2" s="610"/>
      <c r="J2" s="610"/>
      <c r="K2" s="610"/>
      <c r="L2" s="610"/>
      <c r="M2" s="610"/>
      <c r="N2" s="610"/>
      <c r="O2" s="610"/>
      <c r="P2" s="610"/>
      <c r="Q2" s="610"/>
      <c r="R2" s="610"/>
    </row>
    <row r="3" spans="1:18" ht="33" customHeight="1" x14ac:dyDescent="0.3">
      <c r="A3" s="609" t="s">
        <v>303</v>
      </c>
      <c r="B3" s="613" t="s">
        <v>337</v>
      </c>
      <c r="C3" s="609" t="s">
        <v>338</v>
      </c>
      <c r="D3" s="609" t="s">
        <v>306</v>
      </c>
      <c r="E3" s="609" t="s">
        <v>339</v>
      </c>
      <c r="F3" s="609" t="s">
        <v>340</v>
      </c>
      <c r="G3" s="609" t="s">
        <v>308</v>
      </c>
      <c r="H3" s="611" t="s">
        <v>310</v>
      </c>
      <c r="I3" s="611"/>
      <c r="J3" s="611"/>
      <c r="K3" s="609" t="s">
        <v>341</v>
      </c>
      <c r="L3" s="611"/>
      <c r="M3" s="611"/>
      <c r="N3" s="614" t="s">
        <v>342</v>
      </c>
      <c r="O3" s="614" t="s">
        <v>343</v>
      </c>
      <c r="P3" s="614" t="s">
        <v>344</v>
      </c>
      <c r="Q3" s="615" t="s">
        <v>313</v>
      </c>
      <c r="R3" s="609" t="s">
        <v>345</v>
      </c>
    </row>
    <row r="4" spans="1:18" ht="29.25" customHeight="1" x14ac:dyDescent="0.3">
      <c r="A4" s="609"/>
      <c r="B4" s="613"/>
      <c r="C4" s="609"/>
      <c r="D4" s="609"/>
      <c r="E4" s="609"/>
      <c r="F4" s="609"/>
      <c r="G4" s="609"/>
      <c r="H4" s="347" t="s">
        <v>315</v>
      </c>
      <c r="I4" s="348" t="s">
        <v>316</v>
      </c>
      <c r="J4" s="347" t="s">
        <v>317</v>
      </c>
      <c r="K4" s="347" t="s">
        <v>315</v>
      </c>
      <c r="L4" s="347" t="s">
        <v>316</v>
      </c>
      <c r="M4" s="347" t="s">
        <v>317</v>
      </c>
      <c r="N4" s="614"/>
      <c r="O4" s="614"/>
      <c r="P4" s="614"/>
      <c r="Q4" s="615"/>
      <c r="R4" s="609"/>
    </row>
    <row r="5" spans="1:18" ht="28.5" customHeight="1" x14ac:dyDescent="0.3">
      <c r="A5" s="609"/>
      <c r="B5" s="613"/>
      <c r="C5" s="609"/>
      <c r="D5" s="609"/>
      <c r="E5" s="375" t="s">
        <v>346</v>
      </c>
      <c r="F5" s="375" t="s">
        <v>347</v>
      </c>
      <c r="G5" s="375" t="s">
        <v>318</v>
      </c>
      <c r="H5" s="375" t="s">
        <v>321</v>
      </c>
      <c r="I5" s="375" t="s">
        <v>322</v>
      </c>
      <c r="J5" s="375" t="s">
        <v>323</v>
      </c>
      <c r="K5" s="375" t="s">
        <v>348</v>
      </c>
      <c r="L5" s="375" t="s">
        <v>349</v>
      </c>
      <c r="M5" s="375" t="s">
        <v>323</v>
      </c>
      <c r="N5" s="376" t="s">
        <v>323</v>
      </c>
      <c r="O5" s="376" t="s">
        <v>323</v>
      </c>
      <c r="P5" s="376" t="s">
        <v>323</v>
      </c>
      <c r="Q5" s="376" t="s">
        <v>323</v>
      </c>
      <c r="R5" s="375" t="s">
        <v>323</v>
      </c>
    </row>
    <row r="6" spans="1:18" ht="23.25" customHeight="1" x14ac:dyDescent="0.3">
      <c r="A6" s="612" t="s">
        <v>350</v>
      </c>
      <c r="B6" s="612"/>
      <c r="C6" s="612"/>
      <c r="D6" s="612"/>
      <c r="E6" s="377"/>
      <c r="F6" s="377"/>
      <c r="G6" s="378"/>
      <c r="H6" s="378"/>
      <c r="I6" s="378"/>
      <c r="J6" s="378"/>
      <c r="K6" s="378"/>
      <c r="L6" s="378"/>
      <c r="M6" s="378"/>
      <c r="N6" s="379"/>
      <c r="O6" s="379"/>
      <c r="P6" s="379"/>
      <c r="Q6" s="379"/>
      <c r="R6" s="378"/>
    </row>
    <row r="7" spans="1:18" ht="25.5" customHeight="1" x14ac:dyDescent="0.3">
      <c r="A7" s="380"/>
      <c r="B7" s="381"/>
      <c r="C7" s="381" t="s">
        <v>325</v>
      </c>
      <c r="D7" s="381"/>
      <c r="E7" s="382"/>
      <c r="F7" s="382"/>
      <c r="G7" s="383">
        <f>'skir.lin raziba'!C15</f>
        <v>0</v>
      </c>
      <c r="H7" s="382"/>
      <c r="I7" s="382"/>
      <c r="J7" s="382"/>
      <c r="K7" s="384"/>
      <c r="L7" s="385"/>
      <c r="M7" s="386"/>
      <c r="N7" s="361"/>
      <c r="O7" s="361"/>
      <c r="P7" s="361"/>
      <c r="Q7" s="361"/>
      <c r="R7" s="387"/>
    </row>
    <row r="8" spans="1:18" ht="25.5" customHeight="1" x14ac:dyDescent="0.3">
      <c r="A8" s="380"/>
      <c r="B8" s="381"/>
      <c r="C8" s="381"/>
      <c r="D8" s="381"/>
      <c r="E8" s="382"/>
      <c r="F8" s="382"/>
      <c r="G8" s="382"/>
      <c r="H8" s="382"/>
      <c r="I8" s="382"/>
      <c r="J8" s="382"/>
      <c r="K8" s="384"/>
      <c r="L8" s="385"/>
      <c r="M8" s="386"/>
      <c r="N8" s="361"/>
      <c r="O8" s="361"/>
      <c r="P8" s="361"/>
      <c r="Q8" s="361"/>
      <c r="R8" s="387"/>
    </row>
    <row r="9" spans="1:18" ht="25.5" customHeight="1" x14ac:dyDescent="0.3">
      <c r="A9" s="380"/>
      <c r="B9" s="381"/>
      <c r="C9" s="381" t="s">
        <v>326</v>
      </c>
      <c r="D9" s="388"/>
      <c r="E9" s="389"/>
      <c r="F9" s="389"/>
      <c r="G9" s="390"/>
      <c r="H9" s="390"/>
      <c r="I9" s="390"/>
      <c r="J9" s="390"/>
      <c r="K9" s="384"/>
      <c r="L9" s="385"/>
      <c r="M9" s="384"/>
      <c r="N9" s="384"/>
      <c r="O9" s="384"/>
      <c r="P9" s="361"/>
      <c r="Q9" s="361"/>
      <c r="R9" s="387"/>
    </row>
    <row r="10" spans="1:18" ht="25.5" customHeight="1" x14ac:dyDescent="0.3">
      <c r="A10" s="380"/>
      <c r="B10" s="381"/>
      <c r="C10" s="381"/>
      <c r="D10" s="388"/>
      <c r="E10" s="389"/>
      <c r="F10" s="389"/>
      <c r="G10" s="390"/>
      <c r="H10" s="390"/>
      <c r="I10" s="390"/>
      <c r="J10" s="390"/>
      <c r="K10" s="384"/>
      <c r="L10" s="385"/>
      <c r="M10" s="384"/>
      <c r="N10" s="384"/>
      <c r="O10" s="384"/>
      <c r="P10" s="361"/>
      <c r="Q10" s="361"/>
      <c r="R10" s="387"/>
    </row>
    <row r="11" spans="1:18" ht="25.5" customHeight="1" x14ac:dyDescent="0.3">
      <c r="A11" s="380"/>
      <c r="B11" s="381"/>
      <c r="C11" s="381" t="s">
        <v>327</v>
      </c>
      <c r="D11" s="388"/>
      <c r="E11" s="389"/>
      <c r="F11" s="389"/>
      <c r="G11" s="390"/>
      <c r="H11" s="390"/>
      <c r="I11" s="390"/>
      <c r="J11" s="390"/>
      <c r="K11" s="384"/>
      <c r="L11" s="385"/>
      <c r="M11" s="384"/>
      <c r="N11" s="384"/>
      <c r="O11" s="384"/>
      <c r="P11" s="361"/>
      <c r="Q11" s="361"/>
      <c r="R11" s="387"/>
    </row>
    <row r="12" spans="1:18" ht="25.5" customHeight="1" x14ac:dyDescent="0.3">
      <c r="A12" s="380"/>
      <c r="B12" s="381"/>
      <c r="C12" s="381"/>
      <c r="D12" s="388"/>
      <c r="E12" s="389"/>
      <c r="F12" s="389"/>
      <c r="G12" s="390"/>
      <c r="H12" s="390"/>
      <c r="I12" s="390"/>
      <c r="J12" s="390"/>
      <c r="K12" s="384"/>
      <c r="L12" s="385"/>
      <c r="M12" s="384"/>
      <c r="N12" s="384"/>
      <c r="O12" s="384"/>
      <c r="P12" s="361"/>
      <c r="Q12" s="361"/>
      <c r="R12" s="387"/>
    </row>
    <row r="13" spans="1:18" ht="27.75" customHeight="1" x14ac:dyDescent="0.3">
      <c r="A13" s="612" t="s">
        <v>328</v>
      </c>
      <c r="B13" s="612"/>
      <c r="C13" s="612"/>
      <c r="D13" s="612"/>
      <c r="E13" s="377"/>
      <c r="F13" s="377"/>
      <c r="G13" s="378"/>
      <c r="H13" s="378"/>
      <c r="I13" s="378"/>
      <c r="J13" s="378"/>
      <c r="K13" s="378"/>
      <c r="L13" s="378"/>
      <c r="M13" s="378"/>
      <c r="N13" s="379"/>
      <c r="O13" s="379"/>
      <c r="P13" s="379"/>
      <c r="Q13" s="379"/>
      <c r="R13" s="378"/>
    </row>
    <row r="14" spans="1:18" ht="17.25" customHeight="1" x14ac:dyDescent="0.3">
      <c r="A14" s="380"/>
      <c r="B14" s="381"/>
      <c r="C14" s="381"/>
      <c r="D14" s="391"/>
      <c r="E14" s="391"/>
      <c r="F14" s="391"/>
      <c r="G14" s="382"/>
      <c r="H14" s="382"/>
      <c r="I14" s="382"/>
      <c r="J14" s="382"/>
      <c r="K14" s="384"/>
      <c r="L14" s="380"/>
      <c r="M14" s="384"/>
      <c r="N14" s="361"/>
      <c r="O14" s="361"/>
      <c r="P14" s="361"/>
      <c r="Q14" s="361"/>
      <c r="R14" s="387"/>
    </row>
    <row r="15" spans="1:18" ht="17.25" customHeight="1" x14ac:dyDescent="0.3">
      <c r="A15" s="380"/>
      <c r="B15" s="381"/>
      <c r="C15" s="381"/>
      <c r="D15" s="391"/>
      <c r="E15" s="391"/>
      <c r="F15" s="391"/>
      <c r="G15" s="382"/>
      <c r="H15" s="382"/>
      <c r="I15" s="382"/>
      <c r="J15" s="382"/>
      <c r="K15" s="384"/>
      <c r="L15" s="380"/>
      <c r="M15" s="384"/>
      <c r="N15" s="361"/>
      <c r="O15" s="361"/>
      <c r="P15" s="361"/>
      <c r="Q15" s="361"/>
      <c r="R15" s="387"/>
    </row>
    <row r="16" spans="1:18" ht="27.75" customHeight="1" x14ac:dyDescent="0.3">
      <c r="A16" s="612" t="s">
        <v>351</v>
      </c>
      <c r="B16" s="612"/>
      <c r="C16" s="612"/>
      <c r="D16" s="612"/>
      <c r="E16" s="377"/>
      <c r="F16" s="377"/>
      <c r="G16" s="378"/>
      <c r="H16" s="378"/>
      <c r="I16" s="378"/>
      <c r="J16" s="378"/>
      <c r="K16" s="378"/>
      <c r="L16" s="378"/>
      <c r="M16" s="378"/>
      <c r="N16" s="379"/>
      <c r="O16" s="379"/>
      <c r="P16" s="379"/>
      <c r="Q16" s="379"/>
      <c r="R16" s="378"/>
    </row>
    <row r="17" spans="1:18" ht="27.75" customHeight="1" x14ac:dyDescent="0.3">
      <c r="A17" s="392"/>
      <c r="B17" s="392"/>
      <c r="C17" s="381" t="s">
        <v>330</v>
      </c>
      <c r="D17" s="392"/>
      <c r="E17" s="392"/>
      <c r="F17" s="392"/>
      <c r="G17" s="393"/>
      <c r="H17" s="393"/>
      <c r="I17" s="393"/>
      <c r="J17" s="393"/>
      <c r="K17" s="393"/>
      <c r="L17" s="393"/>
      <c r="M17" s="393"/>
      <c r="N17" s="369"/>
      <c r="O17" s="369"/>
      <c r="P17" s="369"/>
      <c r="Q17" s="369"/>
      <c r="R17" s="393"/>
    </row>
    <row r="18" spans="1:18" ht="27.75" customHeight="1" x14ac:dyDescent="0.3">
      <c r="A18" s="392"/>
      <c r="B18" s="392"/>
      <c r="C18" s="392"/>
      <c r="D18" s="392"/>
      <c r="E18" s="392"/>
      <c r="F18" s="392"/>
      <c r="G18" s="393"/>
      <c r="H18" s="393"/>
      <c r="I18" s="393"/>
      <c r="J18" s="393"/>
      <c r="K18" s="393"/>
      <c r="L18" s="393"/>
      <c r="M18" s="393"/>
      <c r="N18" s="369"/>
      <c r="O18" s="369"/>
      <c r="P18" s="369"/>
      <c r="Q18" s="369"/>
      <c r="R18" s="393"/>
    </row>
    <row r="19" spans="1:18" ht="27.75" customHeight="1" x14ac:dyDescent="0.3">
      <c r="A19" s="392"/>
      <c r="B19" s="392"/>
      <c r="C19" s="381" t="s">
        <v>331</v>
      </c>
      <c r="D19" s="392"/>
      <c r="E19" s="392"/>
      <c r="F19" s="392"/>
      <c r="G19" s="393"/>
      <c r="H19" s="393"/>
      <c r="I19" s="393"/>
      <c r="J19" s="393"/>
      <c r="K19" s="393"/>
      <c r="L19" s="393"/>
      <c r="M19" s="393"/>
      <c r="N19" s="369"/>
      <c r="O19" s="369"/>
      <c r="P19" s="369"/>
      <c r="Q19" s="369"/>
      <c r="R19" s="393"/>
    </row>
    <row r="20" spans="1:18" ht="27.75" customHeight="1" x14ac:dyDescent="0.3">
      <c r="A20" s="392"/>
      <c r="B20" s="392"/>
      <c r="C20" s="392"/>
      <c r="D20" s="392"/>
      <c r="E20" s="392"/>
      <c r="F20" s="392"/>
      <c r="G20" s="393"/>
      <c r="H20" s="393"/>
      <c r="I20" s="393"/>
      <c r="J20" s="393"/>
      <c r="K20" s="393"/>
      <c r="L20" s="393"/>
      <c r="M20" s="393"/>
      <c r="N20" s="369"/>
      <c r="O20" s="369"/>
      <c r="P20" s="369"/>
      <c r="Q20" s="369"/>
      <c r="R20" s="393"/>
    </row>
    <row r="21" spans="1:18" ht="25.5" customHeight="1" x14ac:dyDescent="0.3">
      <c r="A21" s="380"/>
      <c r="B21" s="381"/>
      <c r="C21" s="381" t="s">
        <v>270</v>
      </c>
      <c r="D21" s="381"/>
      <c r="E21" s="382"/>
      <c r="F21" s="382"/>
      <c r="G21" s="382"/>
      <c r="H21" s="382"/>
      <c r="I21" s="382"/>
      <c r="J21" s="382"/>
      <c r="K21" s="384"/>
      <c r="L21" s="385"/>
      <c r="M21" s="386"/>
      <c r="N21" s="361"/>
      <c r="O21" s="361"/>
      <c r="P21" s="361"/>
      <c r="Q21" s="361"/>
      <c r="R21" s="387"/>
    </row>
    <row r="22" spans="1:18" ht="25.5" customHeight="1" x14ac:dyDescent="0.3">
      <c r="A22" s="380"/>
      <c r="B22" s="381"/>
      <c r="C22" s="381"/>
      <c r="D22" s="381"/>
      <c r="E22" s="382"/>
      <c r="F22" s="382"/>
      <c r="G22" s="382"/>
      <c r="H22" s="382"/>
      <c r="I22" s="382"/>
      <c r="J22" s="382"/>
      <c r="K22" s="384"/>
      <c r="L22" s="385"/>
      <c r="M22" s="384"/>
      <c r="N22" s="361"/>
      <c r="O22" s="361"/>
      <c r="P22" s="361"/>
      <c r="Q22" s="361"/>
      <c r="R22" s="387"/>
    </row>
    <row r="23" spans="1:18" ht="27.75" customHeight="1" x14ac:dyDescent="0.3">
      <c r="A23" s="612" t="s">
        <v>333</v>
      </c>
      <c r="B23" s="612"/>
      <c r="C23" s="612"/>
      <c r="D23" s="612"/>
      <c r="E23" s="377"/>
      <c r="F23" s="377"/>
      <c r="G23" s="378"/>
      <c r="H23" s="378"/>
      <c r="I23" s="378"/>
      <c r="J23" s="378"/>
      <c r="K23" s="378"/>
      <c r="L23" s="378"/>
      <c r="M23" s="378"/>
      <c r="N23" s="379"/>
      <c r="O23" s="379"/>
      <c r="P23" s="379"/>
      <c r="Q23" s="379"/>
      <c r="R23" s="378"/>
    </row>
    <row r="24" spans="1:18" ht="16.5" customHeight="1" x14ac:dyDescent="0.3">
      <c r="A24" s="380"/>
      <c r="B24" s="381"/>
      <c r="C24" s="381"/>
      <c r="D24" s="391"/>
      <c r="E24" s="391"/>
      <c r="F24" s="391"/>
      <c r="G24" s="391"/>
      <c r="H24" s="391"/>
      <c r="I24" s="391"/>
      <c r="J24" s="391"/>
      <c r="K24" s="384"/>
      <c r="L24" s="380"/>
      <c r="M24" s="384"/>
      <c r="N24" s="361"/>
      <c r="O24" s="361"/>
      <c r="P24" s="361"/>
      <c r="Q24" s="361"/>
      <c r="R24" s="387"/>
    </row>
    <row r="25" spans="1:18" ht="16.5" customHeight="1" x14ac:dyDescent="0.3">
      <c r="A25" s="380"/>
      <c r="B25" s="381"/>
      <c r="C25" s="381"/>
      <c r="D25" s="391"/>
      <c r="E25" s="391"/>
      <c r="F25" s="391"/>
      <c r="G25" s="391"/>
      <c r="H25" s="391"/>
      <c r="I25" s="391"/>
      <c r="J25" s="391"/>
      <c r="K25" s="384"/>
      <c r="L25" s="380"/>
      <c r="M25" s="384"/>
      <c r="N25" s="361"/>
      <c r="O25" s="361"/>
      <c r="P25" s="361"/>
      <c r="Q25" s="361"/>
      <c r="R25" s="387"/>
    </row>
    <row r="26" spans="1:18" ht="23.25" customHeight="1" x14ac:dyDescent="0.3">
      <c r="A26" s="612" t="s">
        <v>352</v>
      </c>
      <c r="B26" s="612"/>
      <c r="C26" s="612"/>
      <c r="D26" s="612"/>
      <c r="E26" s="377"/>
      <c r="F26" s="377"/>
      <c r="G26" s="378"/>
      <c r="H26" s="378"/>
      <c r="I26" s="378"/>
      <c r="J26" s="378"/>
      <c r="K26" s="378"/>
      <c r="L26" s="378"/>
      <c r="M26" s="378"/>
      <c r="N26" s="379"/>
      <c r="O26" s="379"/>
      <c r="P26" s="379"/>
      <c r="Q26" s="379"/>
      <c r="R26" s="378"/>
    </row>
    <row r="27" spans="1:18" ht="20.25" customHeight="1" x14ac:dyDescent="0.3">
      <c r="A27" s="380"/>
      <c r="B27" s="381"/>
      <c r="C27" s="394"/>
      <c r="D27" s="391"/>
      <c r="E27" s="382"/>
      <c r="F27" s="382"/>
      <c r="G27" s="391"/>
      <c r="H27" s="391"/>
      <c r="I27" s="391"/>
      <c r="J27" s="391"/>
      <c r="K27" s="384"/>
      <c r="L27" s="385"/>
      <c r="M27" s="384"/>
      <c r="N27" s="361"/>
      <c r="O27" s="361"/>
      <c r="P27" s="361"/>
      <c r="Q27" s="361"/>
      <c r="R27" s="387"/>
    </row>
    <row r="28" spans="1:18" ht="21" customHeight="1" x14ac:dyDescent="0.3">
      <c r="A28" s="380"/>
      <c r="B28" s="381"/>
      <c r="C28" s="394"/>
      <c r="D28" s="391"/>
      <c r="E28" s="382"/>
      <c r="F28" s="382"/>
      <c r="G28" s="391"/>
      <c r="H28" s="391"/>
      <c r="I28" s="391"/>
      <c r="J28" s="391"/>
      <c r="K28" s="384"/>
      <c r="L28" s="385"/>
      <c r="M28" s="384"/>
      <c r="N28" s="361"/>
      <c r="O28" s="361"/>
      <c r="P28" s="361"/>
      <c r="Q28" s="361"/>
      <c r="R28" s="387"/>
    </row>
    <row r="29" spans="1:18" ht="24" customHeight="1" x14ac:dyDescent="0.3">
      <c r="A29" s="612" t="s">
        <v>335</v>
      </c>
      <c r="B29" s="612"/>
      <c r="C29" s="612"/>
      <c r="D29" s="612"/>
      <c r="E29" s="377"/>
      <c r="F29" s="377"/>
      <c r="G29" s="378"/>
      <c r="H29" s="378"/>
      <c r="I29" s="378"/>
      <c r="J29" s="378"/>
      <c r="K29" s="378"/>
      <c r="L29" s="378"/>
      <c r="M29" s="378"/>
      <c r="N29" s="379"/>
      <c r="O29" s="379"/>
      <c r="P29" s="379"/>
      <c r="Q29" s="379"/>
      <c r="R29" s="378"/>
    </row>
    <row r="30" spans="1:18" ht="25.5" customHeight="1" x14ac:dyDescent="0.3">
      <c r="A30" s="380"/>
      <c r="B30" s="381"/>
      <c r="C30" s="394"/>
      <c r="D30" s="391"/>
      <c r="E30" s="382"/>
      <c r="F30" s="382"/>
      <c r="G30" s="382"/>
      <c r="H30" s="382"/>
      <c r="I30" s="382"/>
      <c r="J30" s="382"/>
      <c r="K30" s="384"/>
      <c r="L30" s="385"/>
      <c r="M30" s="386"/>
      <c r="N30" s="361"/>
      <c r="O30" s="361"/>
      <c r="P30" s="361"/>
      <c r="Q30" s="361"/>
      <c r="R30" s="387"/>
    </row>
    <row r="31" spans="1:18" ht="25.5" customHeight="1" x14ac:dyDescent="0.3">
      <c r="A31" s="380"/>
      <c r="B31" s="381"/>
      <c r="C31" s="394"/>
      <c r="D31" s="391"/>
      <c r="E31" s="383"/>
      <c r="F31" s="383"/>
      <c r="G31" s="383"/>
      <c r="H31" s="383"/>
      <c r="I31" s="383"/>
      <c r="J31" s="383"/>
      <c r="K31" s="384"/>
      <c r="L31" s="385"/>
      <c r="M31" s="386"/>
      <c r="N31" s="361"/>
      <c r="O31" s="361"/>
      <c r="P31" s="361"/>
      <c r="Q31" s="361"/>
      <c r="R31" s="387"/>
    </row>
    <row r="32" spans="1:18" ht="25.5" customHeight="1" x14ac:dyDescent="0.3">
      <c r="A32" s="380"/>
      <c r="B32" s="381"/>
      <c r="C32" s="394"/>
      <c r="D32" s="391"/>
      <c r="E32" s="382"/>
      <c r="F32" s="382"/>
      <c r="G32" s="382"/>
      <c r="H32" s="382"/>
      <c r="I32" s="382"/>
      <c r="J32" s="382"/>
      <c r="K32" s="384"/>
      <c r="L32" s="385"/>
      <c r="M32" s="386"/>
      <c r="N32" s="361"/>
      <c r="O32" s="361"/>
      <c r="P32" s="361"/>
      <c r="Q32" s="361"/>
      <c r="R32" s="387"/>
    </row>
    <row r="33" spans="1:18" ht="25.5" customHeight="1" x14ac:dyDescent="0.3">
      <c r="A33" s="380"/>
      <c r="B33" s="381"/>
      <c r="C33" s="394"/>
      <c r="D33" s="391"/>
      <c r="E33" s="389"/>
      <c r="F33" s="389"/>
      <c r="G33" s="382"/>
      <c r="H33" s="382"/>
      <c r="I33" s="382"/>
      <c r="J33" s="382"/>
      <c r="K33" s="384"/>
      <c r="L33" s="385"/>
      <c r="M33" s="386"/>
      <c r="N33" s="361"/>
      <c r="O33" s="361"/>
      <c r="P33" s="361"/>
      <c r="Q33" s="361"/>
      <c r="R33" s="387"/>
    </row>
  </sheetData>
  <mergeCells count="21">
    <mergeCell ref="A29:D29"/>
    <mergeCell ref="G2:R2"/>
    <mergeCell ref="A3:A5"/>
    <mergeCell ref="B3:B5"/>
    <mergeCell ref="C3:C5"/>
    <mergeCell ref="D3:D5"/>
    <mergeCell ref="E3:E4"/>
    <mergeCell ref="F3:F4"/>
    <mergeCell ref="G3:G4"/>
    <mergeCell ref="H3:J3"/>
    <mergeCell ref="K3:M3"/>
    <mergeCell ref="N3:N4"/>
    <mergeCell ref="O3:O4"/>
    <mergeCell ref="P3:P4"/>
    <mergeCell ref="Q3:Q4"/>
    <mergeCell ref="R3:R4"/>
    <mergeCell ref="A6:D6"/>
    <mergeCell ref="A13:D13"/>
    <mergeCell ref="A16:D16"/>
    <mergeCell ref="A23:D23"/>
    <mergeCell ref="A26:D26"/>
  </mergeCells>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DAFD5-70B6-4D83-90D2-401FC7249D05}">
  <sheetPr>
    <tabColor theme="2" tint="-9.9978637043366805E-2"/>
  </sheetPr>
  <dimension ref="A1:H15"/>
  <sheetViews>
    <sheetView showGridLines="0" workbookViewId="0">
      <selection activeCell="W12" sqref="W12"/>
    </sheetView>
  </sheetViews>
  <sheetFormatPr defaultColWidth="9.1796875" defaultRowHeight="12.5" x14ac:dyDescent="0.25"/>
  <cols>
    <col min="1" max="1" width="14.1796875" style="307" customWidth="1"/>
    <col min="2" max="2" width="17" style="307" customWidth="1"/>
    <col min="3" max="3" width="13" style="307" customWidth="1"/>
    <col min="4" max="4" width="14.1796875" style="307" customWidth="1"/>
    <col min="5" max="5" width="9.81640625" style="307" customWidth="1"/>
    <col min="6" max="6" width="11.453125" style="307" customWidth="1"/>
    <col min="7" max="7" width="10.7265625" style="307" customWidth="1"/>
    <col min="8" max="16384" width="9.1796875" style="307"/>
  </cols>
  <sheetData>
    <row r="1" spans="1:8" ht="25.5" customHeight="1" x14ac:dyDescent="0.25">
      <c r="A1" s="395" t="s">
        <v>353</v>
      </c>
    </row>
    <row r="2" spans="1:8" s="308" customFormat="1" ht="52" x14ac:dyDescent="0.25">
      <c r="A2" s="396" t="s">
        <v>354</v>
      </c>
      <c r="B2" s="396" t="s">
        <v>355</v>
      </c>
      <c r="C2" s="396" t="s">
        <v>356</v>
      </c>
      <c r="D2" s="396" t="s">
        <v>357</v>
      </c>
      <c r="E2" s="396" t="s">
        <v>358</v>
      </c>
      <c r="F2" s="396" t="s">
        <v>359</v>
      </c>
      <c r="G2" s="396" t="s">
        <v>360</v>
      </c>
      <c r="H2" s="397"/>
    </row>
    <row r="3" spans="1:8" s="403" customFormat="1" ht="13" x14ac:dyDescent="0.3">
      <c r="A3" s="398" t="s">
        <v>361</v>
      </c>
      <c r="B3" s="399"/>
      <c r="C3" s="399"/>
      <c r="D3" s="400"/>
      <c r="E3" s="400"/>
      <c r="F3" s="400"/>
      <c r="G3" s="401"/>
      <c r="H3" s="402"/>
    </row>
    <row r="4" spans="1:8" s="403" customFormat="1" ht="13" x14ac:dyDescent="0.3">
      <c r="A4" s="398" t="s">
        <v>362</v>
      </c>
      <c r="B4" s="399"/>
      <c r="C4" s="399"/>
      <c r="D4" s="400"/>
      <c r="E4" s="400"/>
      <c r="F4" s="400"/>
      <c r="G4" s="401"/>
      <c r="H4" s="402"/>
    </row>
    <row r="5" spans="1:8" s="403" customFormat="1" ht="13" x14ac:dyDescent="0.3">
      <c r="A5" s="398" t="s">
        <v>363</v>
      </c>
      <c r="B5" s="399"/>
      <c r="C5" s="399"/>
      <c r="D5" s="400"/>
      <c r="E5" s="400"/>
      <c r="F5" s="400"/>
      <c r="G5" s="401"/>
      <c r="H5" s="402"/>
    </row>
    <row r="6" spans="1:8" s="403" customFormat="1" ht="13" x14ac:dyDescent="0.3">
      <c r="A6" s="398" t="s">
        <v>364</v>
      </c>
      <c r="B6" s="399"/>
      <c r="C6" s="399"/>
      <c r="D6" s="400"/>
      <c r="E6" s="400"/>
      <c r="F6" s="400"/>
      <c r="G6" s="401"/>
      <c r="H6" s="402"/>
    </row>
    <row r="7" spans="1:8" s="403" customFormat="1" ht="13" x14ac:dyDescent="0.3">
      <c r="A7" s="398" t="s">
        <v>365</v>
      </c>
      <c r="B7" s="399"/>
      <c r="C7" s="399"/>
      <c r="D7" s="400"/>
      <c r="E7" s="400"/>
      <c r="F7" s="400"/>
      <c r="G7" s="401"/>
      <c r="H7" s="402"/>
    </row>
    <row r="8" spans="1:8" s="403" customFormat="1" ht="13" x14ac:dyDescent="0.3">
      <c r="A8" s="398" t="s">
        <v>366</v>
      </c>
      <c r="B8" s="399"/>
      <c r="C8" s="399"/>
      <c r="D8" s="400"/>
      <c r="E8" s="400"/>
      <c r="F8" s="400"/>
      <c r="G8" s="401"/>
      <c r="H8" s="402"/>
    </row>
    <row r="9" spans="1:8" s="403" customFormat="1" ht="13" x14ac:dyDescent="0.3">
      <c r="A9" s="398" t="s">
        <v>367</v>
      </c>
      <c r="B9" s="399"/>
      <c r="C9" s="399"/>
      <c r="D9" s="400"/>
      <c r="E9" s="400"/>
      <c r="F9" s="400"/>
      <c r="G9" s="401"/>
      <c r="H9" s="402"/>
    </row>
    <row r="10" spans="1:8" s="403" customFormat="1" ht="13" x14ac:dyDescent="0.3">
      <c r="A10" s="398" t="s">
        <v>368</v>
      </c>
      <c r="B10" s="399"/>
      <c r="C10" s="399"/>
      <c r="D10" s="400"/>
      <c r="E10" s="400"/>
      <c r="F10" s="400"/>
      <c r="G10" s="401"/>
      <c r="H10" s="402"/>
    </row>
    <row r="11" spans="1:8" s="403" customFormat="1" ht="13" x14ac:dyDescent="0.3">
      <c r="A11" s="398" t="s">
        <v>369</v>
      </c>
      <c r="B11" s="399"/>
      <c r="C11" s="399"/>
      <c r="D11" s="400"/>
      <c r="E11" s="400"/>
      <c r="F11" s="400"/>
      <c r="G11" s="401"/>
      <c r="H11" s="402"/>
    </row>
    <row r="12" spans="1:8" s="403" customFormat="1" ht="13" x14ac:dyDescent="0.3">
      <c r="A12" s="398" t="s">
        <v>370</v>
      </c>
      <c r="B12" s="399"/>
      <c r="C12" s="399"/>
      <c r="D12" s="400"/>
      <c r="E12" s="400"/>
      <c r="F12" s="400"/>
      <c r="G12" s="401"/>
      <c r="H12" s="402"/>
    </row>
    <row r="13" spans="1:8" s="403" customFormat="1" ht="13" x14ac:dyDescent="0.3">
      <c r="A13" s="398" t="s">
        <v>371</v>
      </c>
      <c r="B13" s="399"/>
      <c r="C13" s="399"/>
      <c r="D13" s="400"/>
      <c r="E13" s="400"/>
      <c r="F13" s="400"/>
      <c r="G13" s="401"/>
      <c r="H13" s="402"/>
    </row>
    <row r="14" spans="1:8" s="403" customFormat="1" ht="13" x14ac:dyDescent="0.3">
      <c r="A14" s="398" t="s">
        <v>372</v>
      </c>
      <c r="B14" s="399"/>
      <c r="C14" s="399"/>
      <c r="D14" s="400"/>
      <c r="E14" s="400"/>
      <c r="F14" s="400"/>
      <c r="G14" s="401"/>
      <c r="H14" s="402"/>
    </row>
    <row r="15" spans="1:8" s="409" customFormat="1" ht="13" x14ac:dyDescent="0.3">
      <c r="A15" s="404" t="s">
        <v>109</v>
      </c>
      <c r="B15" s="405"/>
      <c r="C15" s="405"/>
      <c r="D15" s="406"/>
      <c r="E15" s="406"/>
      <c r="F15" s="405"/>
      <c r="G15" s="407"/>
      <c r="H15" s="408"/>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072B6-8059-4A1A-827F-D0B5D14EB475}">
  <sheetPr>
    <tabColor theme="2" tint="-0.499984740745262"/>
  </sheetPr>
  <dimension ref="B1:BB21"/>
  <sheetViews>
    <sheetView showGridLines="0" workbookViewId="0">
      <pane ySplit="12040" topLeftCell="A49"/>
      <selection activeCell="W7" sqref="W7:W18"/>
      <selection pane="bottomLeft" activeCell="W12" sqref="W12"/>
    </sheetView>
  </sheetViews>
  <sheetFormatPr defaultColWidth="9.1796875" defaultRowHeight="13" x14ac:dyDescent="0.3"/>
  <cols>
    <col min="1" max="1" width="3.26953125" style="411" customWidth="1"/>
    <col min="2" max="2" width="8.26953125" style="411" customWidth="1"/>
    <col min="3" max="3" width="9.1796875" style="411"/>
    <col min="4" max="4" width="14.453125" style="411" customWidth="1"/>
    <col min="5" max="5" width="10" style="411" customWidth="1"/>
    <col min="6" max="7" width="9" style="411" customWidth="1"/>
    <col min="8" max="13" width="9.1796875" style="411" customWidth="1"/>
    <col min="14" max="16" width="8.81640625" style="411" customWidth="1"/>
    <col min="17" max="18" width="9.453125" style="411" customWidth="1"/>
    <col min="19" max="19" width="13.81640625" style="411" customWidth="1"/>
    <col min="20" max="20" width="14.1796875" style="411" customWidth="1"/>
    <col min="21" max="21" width="14.7265625" style="411" customWidth="1"/>
    <col min="22" max="22" width="9.1796875" style="411"/>
    <col min="23" max="23" width="13.7265625" style="411" customWidth="1"/>
    <col min="24" max="25" width="9.1796875" style="411"/>
    <col min="26" max="26" width="9.54296875" style="411" customWidth="1"/>
    <col min="27" max="50" width="9.1796875" style="411"/>
    <col min="51" max="51" width="9.1796875" style="414"/>
    <col min="52" max="52" width="10.26953125" style="411" customWidth="1"/>
    <col min="53" max="53" width="10" style="411" customWidth="1"/>
    <col min="54" max="16384" width="9.1796875" style="411"/>
  </cols>
  <sheetData>
    <row r="1" spans="2:54" ht="14" x14ac:dyDescent="0.3">
      <c r="B1" s="410" t="s">
        <v>373</v>
      </c>
      <c r="X1" s="412" t="s">
        <v>374</v>
      </c>
      <c r="Y1" s="412"/>
      <c r="Z1" s="412"/>
      <c r="AA1" s="412"/>
      <c r="AB1" s="412"/>
      <c r="AC1" s="412"/>
      <c r="AD1" s="412"/>
      <c r="AE1" s="412"/>
      <c r="AF1" s="412"/>
      <c r="AG1" s="412"/>
      <c r="AH1" s="412"/>
      <c r="AI1" s="412"/>
      <c r="AJ1" s="412"/>
      <c r="AK1" s="412"/>
      <c r="AL1" s="412"/>
      <c r="AM1" s="412"/>
      <c r="AN1" s="412"/>
      <c r="AO1" s="412"/>
      <c r="AP1" s="412"/>
      <c r="AQ1" s="412"/>
      <c r="AR1" s="412"/>
      <c r="AS1" s="412"/>
      <c r="AT1" s="412"/>
      <c r="AU1" s="412"/>
      <c r="AV1" s="412"/>
      <c r="AW1" s="412"/>
      <c r="AX1" s="412"/>
      <c r="AY1" s="413"/>
      <c r="BA1" s="414"/>
      <c r="BB1" s="414"/>
    </row>
    <row r="2" spans="2:54" ht="25.5" customHeight="1" x14ac:dyDescent="0.3">
      <c r="B2" s="671" t="s">
        <v>354</v>
      </c>
      <c r="C2" s="674" t="s">
        <v>375</v>
      </c>
      <c r="D2" s="675"/>
      <c r="E2" s="676"/>
      <c r="F2" s="683" t="s">
        <v>376</v>
      </c>
      <c r="G2" s="684"/>
      <c r="H2" s="684"/>
      <c r="I2" s="684"/>
      <c r="J2" s="684"/>
      <c r="K2" s="684"/>
      <c r="L2" s="684"/>
      <c r="M2" s="684"/>
      <c r="N2" s="684"/>
      <c r="O2" s="684"/>
      <c r="P2" s="685"/>
      <c r="Q2" s="686" t="s">
        <v>377</v>
      </c>
      <c r="R2" s="687"/>
      <c r="S2" s="692" t="s">
        <v>378</v>
      </c>
      <c r="T2" s="660" t="s">
        <v>379</v>
      </c>
      <c r="U2" s="663" t="s">
        <v>324</v>
      </c>
      <c r="V2" s="664"/>
      <c r="W2" s="664"/>
      <c r="X2" s="664"/>
      <c r="Y2" s="664"/>
      <c r="Z2" s="664"/>
      <c r="AA2" s="664"/>
      <c r="AB2" s="664"/>
      <c r="AC2" s="664"/>
      <c r="AD2" s="664"/>
      <c r="AE2" s="664"/>
      <c r="AF2" s="665"/>
      <c r="AG2" s="663" t="s">
        <v>329</v>
      </c>
      <c r="AH2" s="664"/>
      <c r="AI2" s="664"/>
      <c r="AJ2" s="664"/>
      <c r="AK2" s="664"/>
      <c r="AL2" s="664"/>
      <c r="AM2" s="664"/>
      <c r="AN2" s="664"/>
      <c r="AO2" s="664"/>
      <c r="AP2" s="664"/>
      <c r="AQ2" s="664"/>
      <c r="AR2" s="665"/>
      <c r="AS2" s="663" t="s">
        <v>334</v>
      </c>
      <c r="AT2" s="664"/>
      <c r="AU2" s="665"/>
      <c r="AV2" s="663" t="s">
        <v>335</v>
      </c>
      <c r="AW2" s="664"/>
      <c r="AX2" s="664"/>
      <c r="AY2" s="644" t="s">
        <v>317</v>
      </c>
      <c r="AZ2" s="645"/>
    </row>
    <row r="3" spans="2:54" ht="25.5" customHeight="1" x14ac:dyDescent="0.3">
      <c r="B3" s="672"/>
      <c r="C3" s="677"/>
      <c r="D3" s="678"/>
      <c r="E3" s="679"/>
      <c r="F3" s="648" t="s">
        <v>380</v>
      </c>
      <c r="G3" s="649"/>
      <c r="H3" s="648" t="s">
        <v>381</v>
      </c>
      <c r="I3" s="652"/>
      <c r="J3" s="649"/>
      <c r="K3" s="648" t="s">
        <v>382</v>
      </c>
      <c r="L3" s="652"/>
      <c r="M3" s="649"/>
      <c r="N3" s="648" t="s">
        <v>383</v>
      </c>
      <c r="O3" s="652"/>
      <c r="P3" s="649"/>
      <c r="Q3" s="688"/>
      <c r="R3" s="689"/>
      <c r="S3" s="693"/>
      <c r="T3" s="661"/>
      <c r="U3" s="666"/>
      <c r="V3" s="667"/>
      <c r="W3" s="667"/>
      <c r="X3" s="667"/>
      <c r="Y3" s="667"/>
      <c r="Z3" s="667"/>
      <c r="AA3" s="667"/>
      <c r="AB3" s="667"/>
      <c r="AC3" s="667"/>
      <c r="AD3" s="667"/>
      <c r="AE3" s="667"/>
      <c r="AF3" s="668"/>
      <c r="AG3" s="666"/>
      <c r="AH3" s="667"/>
      <c r="AI3" s="667"/>
      <c r="AJ3" s="667"/>
      <c r="AK3" s="667"/>
      <c r="AL3" s="667"/>
      <c r="AM3" s="667"/>
      <c r="AN3" s="667"/>
      <c r="AO3" s="667"/>
      <c r="AP3" s="667"/>
      <c r="AQ3" s="667"/>
      <c r="AR3" s="668"/>
      <c r="AS3" s="666"/>
      <c r="AT3" s="667"/>
      <c r="AU3" s="668"/>
      <c r="AV3" s="666"/>
      <c r="AW3" s="667"/>
      <c r="AX3" s="667"/>
      <c r="AY3" s="646"/>
      <c r="AZ3" s="647"/>
    </row>
    <row r="4" spans="2:54" ht="25.5" customHeight="1" x14ac:dyDescent="0.3">
      <c r="B4" s="672"/>
      <c r="C4" s="680"/>
      <c r="D4" s="681"/>
      <c r="E4" s="682"/>
      <c r="F4" s="650"/>
      <c r="G4" s="651"/>
      <c r="H4" s="650"/>
      <c r="I4" s="653"/>
      <c r="J4" s="651"/>
      <c r="K4" s="650"/>
      <c r="L4" s="653"/>
      <c r="M4" s="651"/>
      <c r="N4" s="654"/>
      <c r="O4" s="655"/>
      <c r="P4" s="656"/>
      <c r="Q4" s="690"/>
      <c r="R4" s="691"/>
      <c r="S4" s="694"/>
      <c r="T4" s="661"/>
      <c r="U4" s="657" t="s">
        <v>384</v>
      </c>
      <c r="V4" s="658"/>
      <c r="W4" s="659"/>
      <c r="X4" s="657" t="s">
        <v>385</v>
      </c>
      <c r="Y4" s="658"/>
      <c r="Z4" s="659"/>
      <c r="AA4" s="657" t="s">
        <v>386</v>
      </c>
      <c r="AB4" s="658"/>
      <c r="AC4" s="659"/>
      <c r="AD4" s="633" t="s">
        <v>387</v>
      </c>
      <c r="AE4" s="633" t="s">
        <v>388</v>
      </c>
      <c r="AF4" s="633" t="s">
        <v>389</v>
      </c>
      <c r="AG4" s="657" t="s">
        <v>390</v>
      </c>
      <c r="AH4" s="658"/>
      <c r="AI4" s="659"/>
      <c r="AJ4" s="657" t="s">
        <v>391</v>
      </c>
      <c r="AK4" s="658"/>
      <c r="AL4" s="659"/>
      <c r="AM4" s="657" t="s">
        <v>392</v>
      </c>
      <c r="AN4" s="658"/>
      <c r="AO4" s="659"/>
      <c r="AP4" s="633" t="s">
        <v>387</v>
      </c>
      <c r="AQ4" s="633" t="s">
        <v>388</v>
      </c>
      <c r="AR4" s="633" t="s">
        <v>389</v>
      </c>
      <c r="AS4" s="633" t="s">
        <v>387</v>
      </c>
      <c r="AT4" s="633" t="s">
        <v>388</v>
      </c>
      <c r="AU4" s="633" t="s">
        <v>389</v>
      </c>
      <c r="AV4" s="633" t="s">
        <v>387</v>
      </c>
      <c r="AW4" s="633" t="s">
        <v>388</v>
      </c>
      <c r="AX4" s="633" t="s">
        <v>389</v>
      </c>
      <c r="AY4" s="669" t="s">
        <v>388</v>
      </c>
      <c r="AZ4" s="622" t="s">
        <v>389</v>
      </c>
    </row>
    <row r="5" spans="2:54" ht="39" x14ac:dyDescent="0.3">
      <c r="B5" s="672"/>
      <c r="C5" s="415" t="s">
        <v>393</v>
      </c>
      <c r="D5" s="415" t="s">
        <v>394</v>
      </c>
      <c r="E5" s="415" t="s">
        <v>395</v>
      </c>
      <c r="F5" s="415" t="s">
        <v>316</v>
      </c>
      <c r="G5" s="415" t="s">
        <v>395</v>
      </c>
      <c r="H5" s="415" t="s">
        <v>396</v>
      </c>
      <c r="I5" s="415" t="s">
        <v>316</v>
      </c>
      <c r="J5" s="415" t="s">
        <v>395</v>
      </c>
      <c r="K5" s="415" t="s">
        <v>397</v>
      </c>
      <c r="L5" s="415" t="s">
        <v>316</v>
      </c>
      <c r="M5" s="415" t="s">
        <v>395</v>
      </c>
      <c r="N5" s="415" t="s">
        <v>209</v>
      </c>
      <c r="O5" s="415" t="s">
        <v>316</v>
      </c>
      <c r="P5" s="415" t="s">
        <v>395</v>
      </c>
      <c r="Q5" s="415" t="s">
        <v>316</v>
      </c>
      <c r="R5" s="415" t="s">
        <v>395</v>
      </c>
      <c r="S5" s="415" t="s">
        <v>395</v>
      </c>
      <c r="T5" s="662"/>
      <c r="U5" s="415" t="s">
        <v>398</v>
      </c>
      <c r="V5" s="415" t="s">
        <v>399</v>
      </c>
      <c r="W5" s="416" t="s">
        <v>389</v>
      </c>
      <c r="X5" s="416" t="s">
        <v>398</v>
      </c>
      <c r="Y5" s="416" t="s">
        <v>399</v>
      </c>
      <c r="Z5" s="416" t="s">
        <v>389</v>
      </c>
      <c r="AA5" s="416" t="s">
        <v>398</v>
      </c>
      <c r="AB5" s="416" t="s">
        <v>399</v>
      </c>
      <c r="AC5" s="416" t="s">
        <v>389</v>
      </c>
      <c r="AD5" s="634"/>
      <c r="AE5" s="634"/>
      <c r="AF5" s="634"/>
      <c r="AG5" s="416" t="s">
        <v>398</v>
      </c>
      <c r="AH5" s="416" t="s">
        <v>399</v>
      </c>
      <c r="AI5" s="416" t="s">
        <v>389</v>
      </c>
      <c r="AJ5" s="416" t="s">
        <v>398</v>
      </c>
      <c r="AK5" s="416" t="s">
        <v>399</v>
      </c>
      <c r="AL5" s="416" t="s">
        <v>389</v>
      </c>
      <c r="AM5" s="416" t="s">
        <v>398</v>
      </c>
      <c r="AN5" s="416" t="s">
        <v>399</v>
      </c>
      <c r="AO5" s="416" t="s">
        <v>389</v>
      </c>
      <c r="AP5" s="634"/>
      <c r="AQ5" s="634"/>
      <c r="AR5" s="634"/>
      <c r="AS5" s="634"/>
      <c r="AT5" s="634"/>
      <c r="AU5" s="634"/>
      <c r="AV5" s="634"/>
      <c r="AW5" s="634"/>
      <c r="AX5" s="634"/>
      <c r="AY5" s="670"/>
      <c r="AZ5" s="623"/>
    </row>
    <row r="6" spans="2:54" s="423" customFormat="1" ht="16.5" customHeight="1" x14ac:dyDescent="0.25">
      <c r="B6" s="673"/>
      <c r="C6" s="417" t="s">
        <v>400</v>
      </c>
      <c r="D6" s="417" t="s">
        <v>401</v>
      </c>
      <c r="E6" s="418" t="s">
        <v>402</v>
      </c>
      <c r="F6" s="417" t="s">
        <v>401</v>
      </c>
      <c r="G6" s="418" t="s">
        <v>402</v>
      </c>
      <c r="H6" s="417" t="s">
        <v>403</v>
      </c>
      <c r="I6" s="417" t="s">
        <v>404</v>
      </c>
      <c r="J6" s="417" t="s">
        <v>405</v>
      </c>
      <c r="K6" s="417" t="s">
        <v>403</v>
      </c>
      <c r="L6" s="417" t="s">
        <v>404</v>
      </c>
      <c r="M6" s="417" t="s">
        <v>405</v>
      </c>
      <c r="N6" s="417" t="s">
        <v>346</v>
      </c>
      <c r="O6" s="417" t="s">
        <v>406</v>
      </c>
      <c r="P6" s="417" t="s">
        <v>405</v>
      </c>
      <c r="Q6" s="417" t="s">
        <v>404</v>
      </c>
      <c r="R6" s="417" t="s">
        <v>405</v>
      </c>
      <c r="S6" s="417" t="s">
        <v>405</v>
      </c>
      <c r="T6" s="419" t="s">
        <v>323</v>
      </c>
      <c r="U6" s="420" t="s">
        <v>346</v>
      </c>
      <c r="V6" s="420" t="s">
        <v>400</v>
      </c>
      <c r="W6" s="420" t="s">
        <v>402</v>
      </c>
      <c r="X6" s="420" t="s">
        <v>346</v>
      </c>
      <c r="Y6" s="420" t="s">
        <v>400</v>
      </c>
      <c r="Z6" s="420" t="s">
        <v>402</v>
      </c>
      <c r="AA6" s="420" t="s">
        <v>346</v>
      </c>
      <c r="AB6" s="420" t="s">
        <v>400</v>
      </c>
      <c r="AC6" s="421" t="s">
        <v>402</v>
      </c>
      <c r="AD6" s="420" t="s">
        <v>346</v>
      </c>
      <c r="AE6" s="420" t="s">
        <v>400</v>
      </c>
      <c r="AF6" s="420" t="s">
        <v>402</v>
      </c>
      <c r="AG6" s="420" t="s">
        <v>346</v>
      </c>
      <c r="AH6" s="420" t="s">
        <v>400</v>
      </c>
      <c r="AI6" s="420" t="s">
        <v>402</v>
      </c>
      <c r="AJ6" s="420" t="s">
        <v>346</v>
      </c>
      <c r="AK6" s="420" t="s">
        <v>400</v>
      </c>
      <c r="AL6" s="420" t="s">
        <v>402</v>
      </c>
      <c r="AM6" s="420" t="s">
        <v>346</v>
      </c>
      <c r="AN6" s="420" t="s">
        <v>400</v>
      </c>
      <c r="AO6" s="421" t="s">
        <v>402</v>
      </c>
      <c r="AP6" s="420" t="s">
        <v>346</v>
      </c>
      <c r="AQ6" s="420" t="s">
        <v>400</v>
      </c>
      <c r="AR6" s="420" t="s">
        <v>402</v>
      </c>
      <c r="AS6" s="420" t="s">
        <v>346</v>
      </c>
      <c r="AT6" s="420" t="s">
        <v>400</v>
      </c>
      <c r="AU6" s="420" t="s">
        <v>402</v>
      </c>
      <c r="AV6" s="420" t="s">
        <v>346</v>
      </c>
      <c r="AW6" s="420" t="s">
        <v>400</v>
      </c>
      <c r="AX6" s="420" t="s">
        <v>402</v>
      </c>
      <c r="AY6" s="422" t="s">
        <v>400</v>
      </c>
      <c r="AZ6" s="422" t="s">
        <v>402</v>
      </c>
    </row>
    <row r="7" spans="2:54" x14ac:dyDescent="0.3">
      <c r="B7" s="424">
        <v>1</v>
      </c>
      <c r="C7" s="425"/>
      <c r="D7" s="426"/>
      <c r="E7" s="427"/>
      <c r="F7" s="428"/>
      <c r="G7" s="427"/>
      <c r="H7" s="429"/>
      <c r="I7" s="430"/>
      <c r="J7" s="427"/>
      <c r="K7" s="429"/>
      <c r="L7" s="430"/>
      <c r="M7" s="427"/>
      <c r="N7" s="431"/>
      <c r="O7" s="427"/>
      <c r="P7" s="427"/>
      <c r="Q7" s="430"/>
      <c r="R7" s="427"/>
      <c r="S7" s="427"/>
      <c r="T7" s="432"/>
      <c r="U7" s="624"/>
      <c r="V7" s="624"/>
      <c r="W7" s="627"/>
      <c r="X7" s="624"/>
      <c r="Y7" s="624"/>
      <c r="Z7" s="627"/>
      <c r="AA7" s="630"/>
      <c r="AB7" s="624"/>
      <c r="AC7" s="627"/>
      <c r="AD7" s="616"/>
      <c r="AE7" s="616"/>
      <c r="AF7" s="616"/>
      <c r="AG7" s="624"/>
      <c r="AH7" s="624"/>
      <c r="AI7" s="635"/>
      <c r="AJ7" s="638"/>
      <c r="AK7" s="638"/>
      <c r="AL7" s="635"/>
      <c r="AM7" s="641"/>
      <c r="AN7" s="638"/>
      <c r="AO7" s="627"/>
      <c r="AP7" s="616"/>
      <c r="AQ7" s="616"/>
      <c r="AR7" s="616"/>
      <c r="AS7" s="616"/>
      <c r="AT7" s="616"/>
      <c r="AU7" s="616"/>
      <c r="AV7" s="616"/>
      <c r="AW7" s="616"/>
      <c r="AX7" s="616"/>
      <c r="AY7" s="619"/>
      <c r="AZ7" s="619"/>
    </row>
    <row r="8" spans="2:54" x14ac:dyDescent="0.3">
      <c r="B8" s="424">
        <v>2</v>
      </c>
      <c r="C8" s="425"/>
      <c r="D8" s="426"/>
      <c r="E8" s="427"/>
      <c r="F8" s="428"/>
      <c r="G8" s="427"/>
      <c r="H8" s="429"/>
      <c r="I8" s="430"/>
      <c r="J8" s="427"/>
      <c r="K8" s="429"/>
      <c r="L8" s="430"/>
      <c r="M8" s="427"/>
      <c r="N8" s="431"/>
      <c r="O8" s="427"/>
      <c r="P8" s="427"/>
      <c r="Q8" s="430"/>
      <c r="R8" s="427"/>
      <c r="S8" s="427"/>
      <c r="T8" s="432"/>
      <c r="U8" s="625"/>
      <c r="V8" s="625"/>
      <c r="W8" s="628"/>
      <c r="X8" s="625"/>
      <c r="Y8" s="625"/>
      <c r="Z8" s="628"/>
      <c r="AA8" s="631"/>
      <c r="AB8" s="625"/>
      <c r="AC8" s="628"/>
      <c r="AD8" s="617"/>
      <c r="AE8" s="617"/>
      <c r="AF8" s="617"/>
      <c r="AG8" s="625"/>
      <c r="AH8" s="625"/>
      <c r="AI8" s="636"/>
      <c r="AJ8" s="639"/>
      <c r="AK8" s="639"/>
      <c r="AL8" s="636"/>
      <c r="AM8" s="642"/>
      <c r="AN8" s="639"/>
      <c r="AO8" s="628"/>
      <c r="AP8" s="617"/>
      <c r="AQ8" s="617"/>
      <c r="AR8" s="617"/>
      <c r="AS8" s="617"/>
      <c r="AT8" s="617"/>
      <c r="AU8" s="617"/>
      <c r="AV8" s="617"/>
      <c r="AW8" s="617"/>
      <c r="AX8" s="617"/>
      <c r="AY8" s="620"/>
      <c r="AZ8" s="620"/>
    </row>
    <row r="9" spans="2:54" x14ac:dyDescent="0.3">
      <c r="B9" s="424">
        <v>3</v>
      </c>
      <c r="C9" s="425"/>
      <c r="D9" s="426"/>
      <c r="E9" s="427"/>
      <c r="F9" s="428"/>
      <c r="G9" s="427"/>
      <c r="H9" s="429"/>
      <c r="I9" s="430"/>
      <c r="J9" s="427"/>
      <c r="K9" s="429"/>
      <c r="L9" s="430"/>
      <c r="M9" s="427"/>
      <c r="N9" s="431"/>
      <c r="O9" s="427"/>
      <c r="P9" s="427"/>
      <c r="Q9" s="430"/>
      <c r="R9" s="427"/>
      <c r="S9" s="427"/>
      <c r="T9" s="432"/>
      <c r="U9" s="625"/>
      <c r="V9" s="625"/>
      <c r="W9" s="628"/>
      <c r="X9" s="625"/>
      <c r="Y9" s="625"/>
      <c r="Z9" s="628"/>
      <c r="AA9" s="631"/>
      <c r="AB9" s="625"/>
      <c r="AC9" s="628"/>
      <c r="AD9" s="617"/>
      <c r="AE9" s="617"/>
      <c r="AF9" s="617"/>
      <c r="AG9" s="625"/>
      <c r="AH9" s="625"/>
      <c r="AI9" s="636"/>
      <c r="AJ9" s="639"/>
      <c r="AK9" s="639"/>
      <c r="AL9" s="636"/>
      <c r="AM9" s="642"/>
      <c r="AN9" s="639"/>
      <c r="AO9" s="628"/>
      <c r="AP9" s="617"/>
      <c r="AQ9" s="617"/>
      <c r="AR9" s="617"/>
      <c r="AS9" s="617"/>
      <c r="AT9" s="617"/>
      <c r="AU9" s="617"/>
      <c r="AV9" s="617"/>
      <c r="AW9" s="617"/>
      <c r="AX9" s="617"/>
      <c r="AY9" s="620"/>
      <c r="AZ9" s="620"/>
    </row>
    <row r="10" spans="2:54" x14ac:dyDescent="0.3">
      <c r="B10" s="424">
        <v>4</v>
      </c>
      <c r="C10" s="425"/>
      <c r="D10" s="426"/>
      <c r="E10" s="427"/>
      <c r="F10" s="428"/>
      <c r="G10" s="427"/>
      <c r="H10" s="429"/>
      <c r="I10" s="430"/>
      <c r="J10" s="427"/>
      <c r="K10" s="429"/>
      <c r="L10" s="430"/>
      <c r="M10" s="427"/>
      <c r="N10" s="431"/>
      <c r="O10" s="427"/>
      <c r="P10" s="427"/>
      <c r="Q10" s="430"/>
      <c r="R10" s="427"/>
      <c r="S10" s="427"/>
      <c r="T10" s="432"/>
      <c r="U10" s="625"/>
      <c r="V10" s="625"/>
      <c r="W10" s="628"/>
      <c r="X10" s="625"/>
      <c r="Y10" s="625"/>
      <c r="Z10" s="628"/>
      <c r="AA10" s="631"/>
      <c r="AB10" s="625"/>
      <c r="AC10" s="628"/>
      <c r="AD10" s="617"/>
      <c r="AE10" s="617"/>
      <c r="AF10" s="617"/>
      <c r="AG10" s="625"/>
      <c r="AH10" s="625"/>
      <c r="AI10" s="636"/>
      <c r="AJ10" s="639"/>
      <c r="AK10" s="639"/>
      <c r="AL10" s="636"/>
      <c r="AM10" s="642"/>
      <c r="AN10" s="639"/>
      <c r="AO10" s="628"/>
      <c r="AP10" s="617"/>
      <c r="AQ10" s="617"/>
      <c r="AR10" s="617"/>
      <c r="AS10" s="617"/>
      <c r="AT10" s="617"/>
      <c r="AU10" s="617"/>
      <c r="AV10" s="617"/>
      <c r="AW10" s="617"/>
      <c r="AX10" s="617"/>
      <c r="AY10" s="620"/>
      <c r="AZ10" s="620"/>
    </row>
    <row r="11" spans="2:54" x14ac:dyDescent="0.3">
      <c r="B11" s="424">
        <v>5</v>
      </c>
      <c r="C11" s="425"/>
      <c r="D11" s="426"/>
      <c r="E11" s="427"/>
      <c r="F11" s="428"/>
      <c r="G11" s="427"/>
      <c r="H11" s="429"/>
      <c r="I11" s="430"/>
      <c r="J11" s="427"/>
      <c r="K11" s="429"/>
      <c r="L11" s="430"/>
      <c r="M11" s="427"/>
      <c r="N11" s="431"/>
      <c r="O11" s="427"/>
      <c r="P11" s="427"/>
      <c r="Q11" s="430"/>
      <c r="R11" s="427"/>
      <c r="S11" s="427"/>
      <c r="T11" s="432"/>
      <c r="U11" s="625"/>
      <c r="V11" s="625"/>
      <c r="W11" s="628"/>
      <c r="X11" s="625"/>
      <c r="Y11" s="625"/>
      <c r="Z11" s="628"/>
      <c r="AA11" s="631"/>
      <c r="AB11" s="625"/>
      <c r="AC11" s="628"/>
      <c r="AD11" s="617"/>
      <c r="AE11" s="617"/>
      <c r="AF11" s="617"/>
      <c r="AG11" s="625"/>
      <c r="AH11" s="625"/>
      <c r="AI11" s="636"/>
      <c r="AJ11" s="639"/>
      <c r="AK11" s="639"/>
      <c r="AL11" s="636"/>
      <c r="AM11" s="642"/>
      <c r="AN11" s="639"/>
      <c r="AO11" s="628"/>
      <c r="AP11" s="617"/>
      <c r="AQ11" s="617"/>
      <c r="AR11" s="617"/>
      <c r="AS11" s="617"/>
      <c r="AT11" s="617"/>
      <c r="AU11" s="617"/>
      <c r="AV11" s="617"/>
      <c r="AW11" s="617"/>
      <c r="AX11" s="617"/>
      <c r="AY11" s="620"/>
      <c r="AZ11" s="620"/>
    </row>
    <row r="12" spans="2:54" x14ac:dyDescent="0.3">
      <c r="B12" s="433">
        <v>6</v>
      </c>
      <c r="C12" s="425"/>
      <c r="D12" s="426"/>
      <c r="E12" s="427"/>
      <c r="F12" s="428"/>
      <c r="G12" s="427"/>
      <c r="H12" s="429"/>
      <c r="I12" s="430"/>
      <c r="J12" s="427"/>
      <c r="K12" s="429"/>
      <c r="L12" s="430"/>
      <c r="M12" s="427"/>
      <c r="N12" s="431"/>
      <c r="O12" s="427"/>
      <c r="P12" s="427"/>
      <c r="Q12" s="430"/>
      <c r="R12" s="427"/>
      <c r="S12" s="427"/>
      <c r="T12" s="432"/>
      <c r="U12" s="625"/>
      <c r="V12" s="625"/>
      <c r="W12" s="628"/>
      <c r="X12" s="625"/>
      <c r="Y12" s="625"/>
      <c r="Z12" s="628"/>
      <c r="AA12" s="631"/>
      <c r="AB12" s="625"/>
      <c r="AC12" s="628"/>
      <c r="AD12" s="617"/>
      <c r="AE12" s="617"/>
      <c r="AF12" s="617"/>
      <c r="AG12" s="625"/>
      <c r="AH12" s="625"/>
      <c r="AI12" s="636"/>
      <c r="AJ12" s="639"/>
      <c r="AK12" s="639"/>
      <c r="AL12" s="636"/>
      <c r="AM12" s="642"/>
      <c r="AN12" s="639"/>
      <c r="AO12" s="628"/>
      <c r="AP12" s="617"/>
      <c r="AQ12" s="617"/>
      <c r="AR12" s="617"/>
      <c r="AS12" s="617"/>
      <c r="AT12" s="617"/>
      <c r="AU12" s="617"/>
      <c r="AV12" s="617"/>
      <c r="AW12" s="617"/>
      <c r="AX12" s="617"/>
      <c r="AY12" s="620"/>
      <c r="AZ12" s="620"/>
    </row>
    <row r="13" spans="2:54" x14ac:dyDescent="0.3">
      <c r="B13" s="424">
        <v>7</v>
      </c>
      <c r="C13" s="425"/>
      <c r="D13" s="426"/>
      <c r="E13" s="427"/>
      <c r="F13" s="428"/>
      <c r="G13" s="427"/>
      <c r="H13" s="429"/>
      <c r="I13" s="430"/>
      <c r="J13" s="427"/>
      <c r="K13" s="429"/>
      <c r="L13" s="430"/>
      <c r="M13" s="427"/>
      <c r="N13" s="431"/>
      <c r="O13" s="427"/>
      <c r="P13" s="427"/>
      <c r="Q13" s="430"/>
      <c r="R13" s="427"/>
      <c r="S13" s="427"/>
      <c r="T13" s="432"/>
      <c r="U13" s="625"/>
      <c r="V13" s="625"/>
      <c r="W13" s="628"/>
      <c r="X13" s="625"/>
      <c r="Y13" s="625"/>
      <c r="Z13" s="628"/>
      <c r="AA13" s="631"/>
      <c r="AB13" s="625"/>
      <c r="AC13" s="628"/>
      <c r="AD13" s="617"/>
      <c r="AE13" s="617"/>
      <c r="AF13" s="617"/>
      <c r="AG13" s="625"/>
      <c r="AH13" s="625"/>
      <c r="AI13" s="636"/>
      <c r="AJ13" s="639"/>
      <c r="AK13" s="639"/>
      <c r="AL13" s="636"/>
      <c r="AM13" s="642"/>
      <c r="AN13" s="639"/>
      <c r="AO13" s="628"/>
      <c r="AP13" s="617"/>
      <c r="AQ13" s="617"/>
      <c r="AR13" s="617"/>
      <c r="AS13" s="617"/>
      <c r="AT13" s="617"/>
      <c r="AU13" s="617"/>
      <c r="AV13" s="617"/>
      <c r="AW13" s="617"/>
      <c r="AX13" s="617"/>
      <c r="AY13" s="620"/>
      <c r="AZ13" s="620"/>
    </row>
    <row r="14" spans="2:54" x14ac:dyDescent="0.3">
      <c r="B14" s="433">
        <v>8</v>
      </c>
      <c r="C14" s="425"/>
      <c r="D14" s="426"/>
      <c r="E14" s="427"/>
      <c r="F14" s="428"/>
      <c r="G14" s="427"/>
      <c r="H14" s="429"/>
      <c r="I14" s="430"/>
      <c r="J14" s="427"/>
      <c r="K14" s="429"/>
      <c r="L14" s="430"/>
      <c r="M14" s="427"/>
      <c r="N14" s="431"/>
      <c r="O14" s="427"/>
      <c r="P14" s="427"/>
      <c r="Q14" s="430"/>
      <c r="R14" s="427"/>
      <c r="S14" s="427"/>
      <c r="T14" s="432"/>
      <c r="U14" s="625"/>
      <c r="V14" s="625"/>
      <c r="W14" s="628"/>
      <c r="X14" s="625"/>
      <c r="Y14" s="625"/>
      <c r="Z14" s="628"/>
      <c r="AA14" s="631"/>
      <c r="AB14" s="625"/>
      <c r="AC14" s="628"/>
      <c r="AD14" s="617"/>
      <c r="AE14" s="617"/>
      <c r="AF14" s="617"/>
      <c r="AG14" s="625"/>
      <c r="AH14" s="625"/>
      <c r="AI14" s="636"/>
      <c r="AJ14" s="639"/>
      <c r="AK14" s="639"/>
      <c r="AL14" s="636"/>
      <c r="AM14" s="642"/>
      <c r="AN14" s="639"/>
      <c r="AO14" s="628"/>
      <c r="AP14" s="617"/>
      <c r="AQ14" s="617"/>
      <c r="AR14" s="617"/>
      <c r="AS14" s="617"/>
      <c r="AT14" s="617"/>
      <c r="AU14" s="617"/>
      <c r="AV14" s="617"/>
      <c r="AW14" s="617"/>
      <c r="AX14" s="617"/>
      <c r="AY14" s="620"/>
      <c r="AZ14" s="620"/>
    </row>
    <row r="15" spans="2:54" x14ac:dyDescent="0.3">
      <c r="B15" s="433">
        <v>9</v>
      </c>
      <c r="C15" s="425"/>
      <c r="D15" s="426"/>
      <c r="E15" s="427"/>
      <c r="F15" s="428"/>
      <c r="G15" s="427"/>
      <c r="H15" s="429"/>
      <c r="I15" s="430"/>
      <c r="J15" s="427"/>
      <c r="K15" s="429"/>
      <c r="L15" s="430"/>
      <c r="M15" s="427"/>
      <c r="N15" s="431"/>
      <c r="O15" s="427"/>
      <c r="P15" s="427"/>
      <c r="Q15" s="430"/>
      <c r="R15" s="427"/>
      <c r="S15" s="427"/>
      <c r="T15" s="432"/>
      <c r="U15" s="625"/>
      <c r="V15" s="625"/>
      <c r="W15" s="628"/>
      <c r="X15" s="625"/>
      <c r="Y15" s="625"/>
      <c r="Z15" s="628"/>
      <c r="AA15" s="631"/>
      <c r="AB15" s="625"/>
      <c r="AC15" s="628"/>
      <c r="AD15" s="617"/>
      <c r="AE15" s="617"/>
      <c r="AF15" s="617"/>
      <c r="AG15" s="625"/>
      <c r="AH15" s="625"/>
      <c r="AI15" s="636"/>
      <c r="AJ15" s="639"/>
      <c r="AK15" s="639"/>
      <c r="AL15" s="636"/>
      <c r="AM15" s="642"/>
      <c r="AN15" s="639"/>
      <c r="AO15" s="628"/>
      <c r="AP15" s="617"/>
      <c r="AQ15" s="617"/>
      <c r="AR15" s="617"/>
      <c r="AS15" s="617"/>
      <c r="AT15" s="617"/>
      <c r="AU15" s="617"/>
      <c r="AV15" s="617"/>
      <c r="AW15" s="617"/>
      <c r="AX15" s="617"/>
      <c r="AY15" s="620"/>
      <c r="AZ15" s="620"/>
    </row>
    <row r="16" spans="2:54" x14ac:dyDescent="0.3">
      <c r="B16" s="433">
        <v>10</v>
      </c>
      <c r="C16" s="425"/>
      <c r="D16" s="426"/>
      <c r="E16" s="427"/>
      <c r="F16" s="428"/>
      <c r="G16" s="427"/>
      <c r="H16" s="429"/>
      <c r="I16" s="430"/>
      <c r="J16" s="427"/>
      <c r="K16" s="429"/>
      <c r="L16" s="430"/>
      <c r="M16" s="427"/>
      <c r="N16" s="431"/>
      <c r="O16" s="427"/>
      <c r="P16" s="427"/>
      <c r="Q16" s="430"/>
      <c r="R16" s="427"/>
      <c r="S16" s="427"/>
      <c r="T16" s="432"/>
      <c r="U16" s="625"/>
      <c r="V16" s="625"/>
      <c r="W16" s="628"/>
      <c r="X16" s="625"/>
      <c r="Y16" s="625"/>
      <c r="Z16" s="628"/>
      <c r="AA16" s="631"/>
      <c r="AB16" s="625"/>
      <c r="AC16" s="628"/>
      <c r="AD16" s="617"/>
      <c r="AE16" s="617"/>
      <c r="AF16" s="617"/>
      <c r="AG16" s="625"/>
      <c r="AH16" s="625"/>
      <c r="AI16" s="636"/>
      <c r="AJ16" s="639"/>
      <c r="AK16" s="639"/>
      <c r="AL16" s="636"/>
      <c r="AM16" s="642"/>
      <c r="AN16" s="639"/>
      <c r="AO16" s="628"/>
      <c r="AP16" s="617"/>
      <c r="AQ16" s="617"/>
      <c r="AR16" s="617"/>
      <c r="AS16" s="617"/>
      <c r="AT16" s="617"/>
      <c r="AU16" s="617"/>
      <c r="AV16" s="617"/>
      <c r="AW16" s="617"/>
      <c r="AX16" s="617"/>
      <c r="AY16" s="620"/>
      <c r="AZ16" s="620"/>
    </row>
    <row r="17" spans="2:54" x14ac:dyDescent="0.3">
      <c r="B17" s="433">
        <v>11</v>
      </c>
      <c r="C17" s="425"/>
      <c r="D17" s="426"/>
      <c r="E17" s="427"/>
      <c r="F17" s="428"/>
      <c r="G17" s="427"/>
      <c r="H17" s="429"/>
      <c r="I17" s="430"/>
      <c r="J17" s="427"/>
      <c r="K17" s="429"/>
      <c r="L17" s="430"/>
      <c r="M17" s="427"/>
      <c r="N17" s="431"/>
      <c r="O17" s="427"/>
      <c r="P17" s="427"/>
      <c r="Q17" s="430"/>
      <c r="R17" s="427"/>
      <c r="S17" s="427"/>
      <c r="T17" s="432"/>
      <c r="U17" s="625"/>
      <c r="V17" s="625"/>
      <c r="W17" s="628"/>
      <c r="X17" s="625"/>
      <c r="Y17" s="625"/>
      <c r="Z17" s="628"/>
      <c r="AA17" s="631"/>
      <c r="AB17" s="625"/>
      <c r="AC17" s="628"/>
      <c r="AD17" s="617"/>
      <c r="AE17" s="617"/>
      <c r="AF17" s="617"/>
      <c r="AG17" s="625"/>
      <c r="AH17" s="625"/>
      <c r="AI17" s="636"/>
      <c r="AJ17" s="639"/>
      <c r="AK17" s="639"/>
      <c r="AL17" s="636"/>
      <c r="AM17" s="642"/>
      <c r="AN17" s="639"/>
      <c r="AO17" s="628"/>
      <c r="AP17" s="617"/>
      <c r="AQ17" s="617"/>
      <c r="AR17" s="617"/>
      <c r="AS17" s="617"/>
      <c r="AT17" s="617"/>
      <c r="AU17" s="617"/>
      <c r="AV17" s="617"/>
      <c r="AW17" s="617"/>
      <c r="AX17" s="617"/>
      <c r="AY17" s="620"/>
      <c r="AZ17" s="620"/>
    </row>
    <row r="18" spans="2:54" x14ac:dyDescent="0.3">
      <c r="B18" s="433">
        <v>12</v>
      </c>
      <c r="C18" s="425"/>
      <c r="D18" s="426"/>
      <c r="E18" s="427"/>
      <c r="F18" s="428"/>
      <c r="G18" s="427"/>
      <c r="H18" s="429"/>
      <c r="I18" s="430"/>
      <c r="J18" s="427"/>
      <c r="K18" s="429"/>
      <c r="L18" s="430"/>
      <c r="M18" s="427"/>
      <c r="N18" s="431"/>
      <c r="O18" s="427"/>
      <c r="P18" s="427"/>
      <c r="Q18" s="430"/>
      <c r="R18" s="427"/>
      <c r="S18" s="427"/>
      <c r="T18" s="432"/>
      <c r="U18" s="626"/>
      <c r="V18" s="626"/>
      <c r="W18" s="629"/>
      <c r="X18" s="626"/>
      <c r="Y18" s="626"/>
      <c r="Z18" s="629"/>
      <c r="AA18" s="632"/>
      <c r="AB18" s="626"/>
      <c r="AC18" s="629"/>
      <c r="AD18" s="618"/>
      <c r="AE18" s="618"/>
      <c r="AF18" s="618"/>
      <c r="AG18" s="626"/>
      <c r="AH18" s="626"/>
      <c r="AI18" s="637"/>
      <c r="AJ18" s="640"/>
      <c r="AK18" s="640"/>
      <c r="AL18" s="637"/>
      <c r="AM18" s="643"/>
      <c r="AN18" s="640"/>
      <c r="AO18" s="629"/>
      <c r="AP18" s="618"/>
      <c r="AQ18" s="618"/>
      <c r="AR18" s="618"/>
      <c r="AS18" s="618"/>
      <c r="AT18" s="618"/>
      <c r="AU18" s="618"/>
      <c r="AV18" s="618"/>
      <c r="AW18" s="618"/>
      <c r="AX18" s="618"/>
      <c r="AY18" s="621"/>
      <c r="AZ18" s="621"/>
    </row>
    <row r="19" spans="2:54" x14ac:dyDescent="0.3">
      <c r="B19" s="434" t="s">
        <v>317</v>
      </c>
      <c r="C19" s="435"/>
      <c r="D19" s="436"/>
      <c r="E19" s="437"/>
      <c r="F19" s="438"/>
      <c r="G19" s="437"/>
      <c r="H19" s="435"/>
      <c r="I19" s="436"/>
      <c r="J19" s="437"/>
      <c r="K19" s="435"/>
      <c r="L19" s="436"/>
      <c r="M19" s="437"/>
      <c r="N19" s="439"/>
      <c r="O19" s="437"/>
      <c r="P19" s="437"/>
      <c r="Q19" s="436"/>
      <c r="R19" s="440"/>
      <c r="S19" s="441"/>
      <c r="T19" s="437"/>
      <c r="U19" s="435">
        <f t="shared" ref="U19:AC19" si="0">SUM(U7)</f>
        <v>0</v>
      </c>
      <c r="V19" s="435">
        <f t="shared" si="0"/>
        <v>0</v>
      </c>
      <c r="W19" s="435">
        <f t="shared" si="0"/>
        <v>0</v>
      </c>
      <c r="X19" s="435">
        <f t="shared" si="0"/>
        <v>0</v>
      </c>
      <c r="Y19" s="435">
        <f t="shared" si="0"/>
        <v>0</v>
      </c>
      <c r="Z19" s="435">
        <f t="shared" si="0"/>
        <v>0</v>
      </c>
      <c r="AA19" s="435">
        <f t="shared" si="0"/>
        <v>0</v>
      </c>
      <c r="AB19" s="435">
        <f t="shared" si="0"/>
        <v>0</v>
      </c>
      <c r="AC19" s="435">
        <f t="shared" si="0"/>
        <v>0</v>
      </c>
      <c r="AD19" s="435">
        <f>SUM(AD7)</f>
        <v>0</v>
      </c>
      <c r="AE19" s="435">
        <f>SUM(AE7)</f>
        <v>0</v>
      </c>
      <c r="AF19" s="435">
        <f>SUM(AF7)</f>
        <v>0</v>
      </c>
      <c r="AG19" s="435">
        <f t="shared" ref="AG19:AZ19" si="1">SUM(AG7)</f>
        <v>0</v>
      </c>
      <c r="AH19" s="435">
        <f t="shared" si="1"/>
        <v>0</v>
      </c>
      <c r="AI19" s="435">
        <f t="shared" si="1"/>
        <v>0</v>
      </c>
      <c r="AJ19" s="435">
        <f t="shared" si="1"/>
        <v>0</v>
      </c>
      <c r="AK19" s="435">
        <f t="shared" si="1"/>
        <v>0</v>
      </c>
      <c r="AL19" s="435">
        <f t="shared" si="1"/>
        <v>0</v>
      </c>
      <c r="AM19" s="435">
        <f t="shared" si="1"/>
        <v>0</v>
      </c>
      <c r="AN19" s="435">
        <f t="shared" si="1"/>
        <v>0</v>
      </c>
      <c r="AO19" s="435">
        <f t="shared" si="1"/>
        <v>0</v>
      </c>
      <c r="AP19" s="435">
        <f t="shared" si="1"/>
        <v>0</v>
      </c>
      <c r="AQ19" s="435">
        <f t="shared" si="1"/>
        <v>0</v>
      </c>
      <c r="AR19" s="435">
        <f t="shared" si="1"/>
        <v>0</v>
      </c>
      <c r="AS19" s="435">
        <f t="shared" si="1"/>
        <v>0</v>
      </c>
      <c r="AT19" s="435">
        <f t="shared" si="1"/>
        <v>0</v>
      </c>
      <c r="AU19" s="435">
        <f t="shared" si="1"/>
        <v>0</v>
      </c>
      <c r="AV19" s="435">
        <f t="shared" si="1"/>
        <v>0</v>
      </c>
      <c r="AW19" s="435">
        <f t="shared" si="1"/>
        <v>0</v>
      </c>
      <c r="AX19" s="435">
        <f t="shared" si="1"/>
        <v>0</v>
      </c>
      <c r="AY19" s="442">
        <f t="shared" si="1"/>
        <v>0</v>
      </c>
      <c r="AZ19" s="442">
        <f t="shared" si="1"/>
        <v>0</v>
      </c>
    </row>
    <row r="20" spans="2:54" x14ac:dyDescent="0.3">
      <c r="E20" s="443"/>
      <c r="G20" s="443"/>
      <c r="U20" s="443"/>
      <c r="BB20" s="414"/>
    </row>
    <row r="21" spans="2:54" x14ac:dyDescent="0.3">
      <c r="B21" s="444" t="s">
        <v>407</v>
      </c>
      <c r="C21" s="444"/>
      <c r="D21" s="444"/>
      <c r="E21" s="444"/>
      <c r="F21" s="444"/>
      <c r="G21" s="444"/>
      <c r="H21" s="444"/>
      <c r="I21" s="444"/>
    </row>
  </sheetData>
  <mergeCells count="67">
    <mergeCell ref="B2:B6"/>
    <mergeCell ref="C2:E4"/>
    <mergeCell ref="F2:P2"/>
    <mergeCell ref="Q2:R4"/>
    <mergeCell ref="S2:S4"/>
    <mergeCell ref="AS2:AU3"/>
    <mergeCell ref="AV2:AX3"/>
    <mergeCell ref="X4:Z4"/>
    <mergeCell ref="AA4:AC4"/>
    <mergeCell ref="AD4:AD5"/>
    <mergeCell ref="AE4:AE5"/>
    <mergeCell ref="AS4:AS5"/>
    <mergeCell ref="AX4:AX5"/>
    <mergeCell ref="AY2:AZ3"/>
    <mergeCell ref="F3:G4"/>
    <mergeCell ref="H3:J4"/>
    <mergeCell ref="K3:M4"/>
    <mergeCell ref="N3:P4"/>
    <mergeCell ref="U4:W4"/>
    <mergeCell ref="T2:T5"/>
    <mergeCell ref="AG4:AI4"/>
    <mergeCell ref="U2:AF3"/>
    <mergeCell ref="AG2:AR3"/>
    <mergeCell ref="AY4:AY5"/>
    <mergeCell ref="AJ4:AL4"/>
    <mergeCell ref="AM4:AO4"/>
    <mergeCell ref="AP4:AP5"/>
    <mergeCell ref="AQ4:AQ5"/>
    <mergeCell ref="AR4:AR5"/>
    <mergeCell ref="AW4:AW5"/>
    <mergeCell ref="AF4:AF5"/>
    <mergeCell ref="AI7:AI18"/>
    <mergeCell ref="AF7:AF18"/>
    <mergeCell ref="AG7:AG18"/>
    <mergeCell ref="AH7:AH18"/>
    <mergeCell ref="AJ7:AJ18"/>
    <mergeCell ref="AK7:AK18"/>
    <mergeCell ref="AL7:AL18"/>
    <mergeCell ref="AM7:AM18"/>
    <mergeCell ref="AN7:AN18"/>
    <mergeCell ref="AO7:AO18"/>
    <mergeCell ref="AE7:AE18"/>
    <mergeCell ref="AC7:AC18"/>
    <mergeCell ref="AT4:AT5"/>
    <mergeCell ref="AU4:AU5"/>
    <mergeCell ref="AV4:AV5"/>
    <mergeCell ref="AZ7:AZ18"/>
    <mergeCell ref="AZ4:AZ5"/>
    <mergeCell ref="U7:U18"/>
    <mergeCell ref="V7:V18"/>
    <mergeCell ref="W7:W18"/>
    <mergeCell ref="X7:X18"/>
    <mergeCell ref="Y7:Y18"/>
    <mergeCell ref="Z7:Z18"/>
    <mergeCell ref="AA7:AA18"/>
    <mergeCell ref="AB7:AB18"/>
    <mergeCell ref="AP7:AP18"/>
    <mergeCell ref="AQ7:AQ18"/>
    <mergeCell ref="AR7:AR18"/>
    <mergeCell ref="AS7:AS18"/>
    <mergeCell ref="AT7:AT18"/>
    <mergeCell ref="AD7:AD18"/>
    <mergeCell ref="AU7:AU18"/>
    <mergeCell ref="AV7:AV18"/>
    <mergeCell ref="AW7:AW18"/>
    <mergeCell ref="AX7:AX18"/>
    <mergeCell ref="AY7:AY18"/>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C92C0-55A9-4DDA-86D8-8F995E7B9028}">
  <dimension ref="H5:H9"/>
  <sheetViews>
    <sheetView workbookViewId="0">
      <selection activeCell="I18" sqref="I18"/>
    </sheetView>
  </sheetViews>
  <sheetFormatPr defaultColWidth="9.1796875" defaultRowHeight="14.5" x14ac:dyDescent="0.35"/>
  <cols>
    <col min="1" max="16384" width="9.1796875" style="213"/>
  </cols>
  <sheetData>
    <row r="5" spans="8:8" x14ac:dyDescent="0.35">
      <c r="H5" s="215"/>
    </row>
    <row r="6" spans="8:8" x14ac:dyDescent="0.35">
      <c r="H6" s="215"/>
    </row>
    <row r="7" spans="8:8" x14ac:dyDescent="0.35">
      <c r="H7" s="215"/>
    </row>
    <row r="9" spans="8:8" x14ac:dyDescent="0.35">
      <c r="H9" s="214"/>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88012-D189-4995-B262-D9511C283CDF}">
  <dimension ref="H5:H9"/>
  <sheetViews>
    <sheetView workbookViewId="0">
      <selection activeCell="I18" sqref="I18"/>
    </sheetView>
  </sheetViews>
  <sheetFormatPr defaultColWidth="9.1796875" defaultRowHeight="14.5" x14ac:dyDescent="0.35"/>
  <cols>
    <col min="1" max="16384" width="9.1796875" style="213"/>
  </cols>
  <sheetData>
    <row r="5" spans="8:8" x14ac:dyDescent="0.35">
      <c r="H5" s="215"/>
    </row>
    <row r="6" spans="8:8" x14ac:dyDescent="0.35">
      <c r="H6" s="215"/>
    </row>
    <row r="7" spans="8:8" x14ac:dyDescent="0.35">
      <c r="H7" s="215"/>
    </row>
    <row r="9" spans="8:8" x14ac:dyDescent="0.35">
      <c r="H9" s="214"/>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67F4-1533-494E-B154-62A9A98B03C9}">
  <dimension ref="H5:H9"/>
  <sheetViews>
    <sheetView workbookViewId="0">
      <selection activeCell="R30" sqref="R30"/>
    </sheetView>
  </sheetViews>
  <sheetFormatPr defaultColWidth="9.1796875" defaultRowHeight="14.5" x14ac:dyDescent="0.35"/>
  <cols>
    <col min="1" max="16384" width="9.1796875" style="213"/>
  </cols>
  <sheetData>
    <row r="5" spans="8:8" x14ac:dyDescent="0.35">
      <c r="H5" s="215"/>
    </row>
    <row r="6" spans="8:8" x14ac:dyDescent="0.35">
      <c r="H6" s="215"/>
    </row>
    <row r="7" spans="8:8" x14ac:dyDescent="0.35">
      <c r="H7" s="215"/>
    </row>
    <row r="9" spans="8:8" x14ac:dyDescent="0.35">
      <c r="H9" s="21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3DD57-6A4A-417D-91F0-F2CDA4E6B8E0}">
  <dimension ref="A1:C155"/>
  <sheetViews>
    <sheetView zoomScale="90" zoomScaleNormal="90" workbookViewId="0">
      <pane xSplit="2" ySplit="5" topLeftCell="C42" activePane="bottomRight" state="frozen"/>
      <selection pane="topRight" activeCell="C1" sqref="C1"/>
      <selection pane="bottomLeft" activeCell="A6" sqref="A6"/>
      <selection pane="bottomRight" activeCell="I156" sqref="I156"/>
    </sheetView>
  </sheetViews>
  <sheetFormatPr defaultRowHeight="14" x14ac:dyDescent="0.3"/>
  <cols>
    <col min="1" max="1" width="7.81640625" customWidth="1"/>
    <col min="2" max="2" width="44.7265625" customWidth="1"/>
    <col min="3" max="3" width="79.81640625" customWidth="1"/>
  </cols>
  <sheetData>
    <row r="1" spans="1:3" ht="16.5" hidden="1" x14ac:dyDescent="0.35">
      <c r="A1" s="9" t="s">
        <v>121</v>
      </c>
      <c r="B1" s="157"/>
      <c r="C1" s="158"/>
    </row>
    <row r="2" spans="1:3" hidden="1" x14ac:dyDescent="0.3">
      <c r="A2" s="98"/>
      <c r="B2" s="157"/>
      <c r="C2" s="158"/>
    </row>
    <row r="3" spans="1:3" ht="15" hidden="1" x14ac:dyDescent="0.3">
      <c r="A3" s="543" t="s">
        <v>178</v>
      </c>
      <c r="B3" s="543"/>
      <c r="C3" s="543"/>
    </row>
    <row r="4" spans="1:3" hidden="1" x14ac:dyDescent="0.3">
      <c r="A4" s="98"/>
      <c r="B4" s="157"/>
      <c r="C4" s="158"/>
    </row>
    <row r="5" spans="1:3" ht="28.5" customHeight="1" x14ac:dyDescent="0.3">
      <c r="A5" s="2" t="s">
        <v>187</v>
      </c>
      <c r="B5" s="2" t="s">
        <v>179</v>
      </c>
      <c r="C5" s="159" t="s">
        <v>180</v>
      </c>
    </row>
    <row r="6" spans="1:3" x14ac:dyDescent="0.3">
      <c r="A6" s="544">
        <v>1</v>
      </c>
      <c r="B6" s="544" t="s">
        <v>0</v>
      </c>
      <c r="C6" s="161"/>
    </row>
    <row r="7" spans="1:3" x14ac:dyDescent="0.3">
      <c r="A7" s="544"/>
      <c r="B7" s="544"/>
      <c r="C7" s="161"/>
    </row>
    <row r="8" spans="1:3" x14ac:dyDescent="0.3">
      <c r="A8" s="544"/>
      <c r="B8" s="544"/>
      <c r="C8" s="161"/>
    </row>
    <row r="9" spans="1:3" x14ac:dyDescent="0.3">
      <c r="A9" s="544"/>
      <c r="B9" s="544"/>
      <c r="C9" s="161"/>
    </row>
    <row r="10" spans="1:3" x14ac:dyDescent="0.3">
      <c r="A10" s="544"/>
      <c r="B10" s="544"/>
      <c r="C10" s="161"/>
    </row>
    <row r="11" spans="1:3" x14ac:dyDescent="0.3">
      <c r="A11" s="544"/>
      <c r="B11" s="544"/>
      <c r="C11" s="161"/>
    </row>
    <row r="12" spans="1:3" x14ac:dyDescent="0.3">
      <c r="A12" s="544"/>
      <c r="B12" s="544"/>
      <c r="C12" s="161"/>
    </row>
    <row r="13" spans="1:3" x14ac:dyDescent="0.3">
      <c r="A13" s="544">
        <v>2</v>
      </c>
      <c r="B13" s="544" t="s">
        <v>13</v>
      </c>
      <c r="C13" s="161"/>
    </row>
    <row r="14" spans="1:3" x14ac:dyDescent="0.3">
      <c r="A14" s="544"/>
      <c r="B14" s="544"/>
      <c r="C14" s="161"/>
    </row>
    <row r="15" spans="1:3" x14ac:dyDescent="0.3">
      <c r="A15" s="544"/>
      <c r="B15" s="544"/>
      <c r="C15" s="161"/>
    </row>
    <row r="16" spans="1:3" x14ac:dyDescent="0.3">
      <c r="A16" s="544"/>
      <c r="B16" s="544"/>
      <c r="C16" s="161"/>
    </row>
    <row r="17" spans="1:3" x14ac:dyDescent="0.3">
      <c r="A17" s="544"/>
      <c r="B17" s="544"/>
      <c r="C17" s="161"/>
    </row>
    <row r="18" spans="1:3" x14ac:dyDescent="0.3">
      <c r="A18" s="544"/>
      <c r="B18" s="544"/>
      <c r="C18" s="161"/>
    </row>
    <row r="19" spans="1:3" x14ac:dyDescent="0.3">
      <c r="A19" s="544"/>
      <c r="B19" s="544"/>
      <c r="C19" s="161"/>
    </row>
    <row r="20" spans="1:3" x14ac:dyDescent="0.3">
      <c r="A20" s="544"/>
      <c r="B20" s="544"/>
      <c r="C20" s="161"/>
    </row>
    <row r="21" spans="1:3" x14ac:dyDescent="0.3">
      <c r="A21" s="544"/>
      <c r="B21" s="544"/>
      <c r="C21" s="161"/>
    </row>
    <row r="22" spans="1:3" x14ac:dyDescent="0.3">
      <c r="A22" s="544"/>
      <c r="B22" s="544"/>
      <c r="C22" s="161"/>
    </row>
    <row r="23" spans="1:3" x14ac:dyDescent="0.3">
      <c r="A23" s="160">
        <v>3</v>
      </c>
      <c r="B23" s="162" t="s">
        <v>52</v>
      </c>
      <c r="C23" s="161"/>
    </row>
    <row r="24" spans="1:3" ht="42" x14ac:dyDescent="0.3">
      <c r="A24" s="163" t="s">
        <v>18</v>
      </c>
      <c r="B24" s="162" t="s">
        <v>181</v>
      </c>
      <c r="C24" s="161"/>
    </row>
    <row r="25" spans="1:3" x14ac:dyDescent="0.3">
      <c r="A25" s="541" t="s">
        <v>19</v>
      </c>
      <c r="B25" s="542" t="s">
        <v>20</v>
      </c>
      <c r="C25" s="164"/>
    </row>
    <row r="26" spans="1:3" x14ac:dyDescent="0.3">
      <c r="A26" s="541"/>
      <c r="B26" s="542"/>
      <c r="C26" s="164"/>
    </row>
    <row r="27" spans="1:3" x14ac:dyDescent="0.3">
      <c r="A27" s="541"/>
      <c r="B27" s="542"/>
      <c r="C27" s="164"/>
    </row>
    <row r="28" spans="1:3" x14ac:dyDescent="0.3">
      <c r="A28" s="541"/>
      <c r="B28" s="542"/>
      <c r="C28" s="164"/>
    </row>
    <row r="29" spans="1:3" x14ac:dyDescent="0.3">
      <c r="A29" s="541"/>
      <c r="B29" s="542"/>
      <c r="C29" s="164"/>
    </row>
    <row r="30" spans="1:3" x14ac:dyDescent="0.3">
      <c r="A30" s="541"/>
      <c r="B30" s="542"/>
      <c r="C30" s="164"/>
    </row>
    <row r="31" spans="1:3" x14ac:dyDescent="0.3">
      <c r="A31" s="541"/>
      <c r="B31" s="542"/>
      <c r="C31" s="164"/>
    </row>
    <row r="32" spans="1:3" x14ac:dyDescent="0.3">
      <c r="A32" s="541"/>
      <c r="B32" s="542"/>
      <c r="C32" s="164"/>
    </row>
    <row r="33" spans="1:3" x14ac:dyDescent="0.3">
      <c r="A33" s="541"/>
      <c r="B33" s="542"/>
      <c r="C33" s="164"/>
    </row>
    <row r="34" spans="1:3" x14ac:dyDescent="0.3">
      <c r="A34" s="541"/>
      <c r="B34" s="542"/>
      <c r="C34" s="164"/>
    </row>
    <row r="35" spans="1:3" x14ac:dyDescent="0.3">
      <c r="A35" s="541"/>
      <c r="B35" s="542"/>
      <c r="C35" s="164"/>
    </row>
    <row r="36" spans="1:3" x14ac:dyDescent="0.3">
      <c r="A36" s="541"/>
      <c r="B36" s="542"/>
      <c r="C36" s="164"/>
    </row>
    <row r="37" spans="1:3" x14ac:dyDescent="0.3">
      <c r="A37" s="541"/>
      <c r="B37" s="542"/>
      <c r="C37" s="164"/>
    </row>
    <row r="38" spans="1:3" x14ac:dyDescent="0.3">
      <c r="A38" s="541"/>
      <c r="B38" s="542"/>
      <c r="C38" s="164"/>
    </row>
    <row r="39" spans="1:3" x14ac:dyDescent="0.3">
      <c r="A39" s="541"/>
      <c r="B39" s="542"/>
      <c r="C39" s="164"/>
    </row>
    <row r="40" spans="1:3" x14ac:dyDescent="0.3">
      <c r="A40" s="541"/>
      <c r="B40" s="542"/>
      <c r="C40" s="164"/>
    </row>
    <row r="41" spans="1:3" x14ac:dyDescent="0.3">
      <c r="A41" s="541"/>
      <c r="B41" s="542"/>
      <c r="C41" s="164"/>
    </row>
    <row r="42" spans="1:3" x14ac:dyDescent="0.3">
      <c r="A42" s="541"/>
      <c r="B42" s="542"/>
      <c r="C42" s="164"/>
    </row>
    <row r="43" spans="1:3" x14ac:dyDescent="0.3">
      <c r="A43" s="541"/>
      <c r="B43" s="542"/>
      <c r="C43" s="164"/>
    </row>
    <row r="44" spans="1:3" x14ac:dyDescent="0.3">
      <c r="A44" s="541"/>
      <c r="B44" s="542"/>
      <c r="C44" s="164"/>
    </row>
    <row r="45" spans="1:3" x14ac:dyDescent="0.3">
      <c r="A45" s="541"/>
      <c r="B45" s="542"/>
      <c r="C45" s="164"/>
    </row>
    <row r="46" spans="1:3" x14ac:dyDescent="0.3">
      <c r="A46" s="541"/>
      <c r="B46" s="542"/>
      <c r="C46" s="164"/>
    </row>
    <row r="47" spans="1:3" x14ac:dyDescent="0.3">
      <c r="A47" s="541"/>
      <c r="B47" s="542"/>
      <c r="C47" s="164"/>
    </row>
    <row r="48" spans="1:3" x14ac:dyDescent="0.3">
      <c r="A48" s="541"/>
      <c r="B48" s="542"/>
      <c r="C48" s="164"/>
    </row>
    <row r="49" spans="1:3" x14ac:dyDescent="0.3">
      <c r="A49" s="541"/>
      <c r="B49" s="542"/>
      <c r="C49" s="164"/>
    </row>
    <row r="50" spans="1:3" x14ac:dyDescent="0.3">
      <c r="A50" s="541"/>
      <c r="B50" s="542"/>
      <c r="C50" s="164"/>
    </row>
    <row r="51" spans="1:3" x14ac:dyDescent="0.3">
      <c r="A51" s="541"/>
      <c r="B51" s="542"/>
      <c r="C51" s="164"/>
    </row>
    <row r="52" spans="1:3" ht="28" x14ac:dyDescent="0.3">
      <c r="A52" s="165" t="s">
        <v>21</v>
      </c>
      <c r="B52" s="162" t="s">
        <v>22</v>
      </c>
      <c r="C52" s="161"/>
    </row>
    <row r="53" spans="1:3" ht="42" x14ac:dyDescent="0.3">
      <c r="A53" s="165" t="s">
        <v>23</v>
      </c>
      <c r="B53" s="162" t="s">
        <v>24</v>
      </c>
      <c r="C53" s="161"/>
    </row>
    <row r="54" spans="1:3" x14ac:dyDescent="0.3">
      <c r="A54" s="545" t="s">
        <v>25</v>
      </c>
      <c r="B54" s="544" t="s">
        <v>53</v>
      </c>
      <c r="C54" s="161"/>
    </row>
    <row r="55" spans="1:3" x14ac:dyDescent="0.3">
      <c r="A55" s="545"/>
      <c r="B55" s="544"/>
      <c r="C55" s="161"/>
    </row>
    <row r="56" spans="1:3" x14ac:dyDescent="0.3">
      <c r="A56" s="545"/>
      <c r="B56" s="544"/>
      <c r="C56" s="161"/>
    </row>
    <row r="57" spans="1:3" x14ac:dyDescent="0.3">
      <c r="A57" s="545"/>
      <c r="B57" s="544"/>
      <c r="C57" s="161"/>
    </row>
    <row r="58" spans="1:3" x14ac:dyDescent="0.3">
      <c r="A58" s="545"/>
      <c r="B58" s="544"/>
      <c r="C58" s="161"/>
    </row>
    <row r="59" spans="1:3" x14ac:dyDescent="0.3">
      <c r="A59" s="545"/>
      <c r="B59" s="544"/>
      <c r="C59" s="161"/>
    </row>
    <row r="60" spans="1:3" x14ac:dyDescent="0.3">
      <c r="A60" s="545"/>
      <c r="B60" s="544"/>
      <c r="C60" s="161"/>
    </row>
    <row r="61" spans="1:3" x14ac:dyDescent="0.3">
      <c r="A61" s="545"/>
      <c r="B61" s="544"/>
      <c r="C61" s="161"/>
    </row>
    <row r="62" spans="1:3" x14ac:dyDescent="0.3">
      <c r="A62" s="545"/>
      <c r="B62" s="544"/>
      <c r="C62" s="161"/>
    </row>
    <row r="63" spans="1:3" x14ac:dyDescent="0.3">
      <c r="A63" s="545"/>
      <c r="B63" s="544"/>
      <c r="C63" s="161"/>
    </row>
    <row r="64" spans="1:3" x14ac:dyDescent="0.3">
      <c r="A64" s="545"/>
      <c r="B64" s="544"/>
      <c r="C64" s="161"/>
    </row>
    <row r="65" spans="1:3" x14ac:dyDescent="0.3">
      <c r="A65" s="545"/>
      <c r="B65" s="544"/>
      <c r="C65" s="161"/>
    </row>
    <row r="66" spans="1:3" ht="56" x14ac:dyDescent="0.3">
      <c r="A66" s="163" t="s">
        <v>26</v>
      </c>
      <c r="B66" s="162" t="s">
        <v>27</v>
      </c>
      <c r="C66" s="161"/>
    </row>
    <row r="67" spans="1:3" x14ac:dyDescent="0.3">
      <c r="A67" s="541" t="s">
        <v>28</v>
      </c>
      <c r="B67" s="544" t="s">
        <v>51</v>
      </c>
      <c r="C67" s="161"/>
    </row>
    <row r="68" spans="1:3" x14ac:dyDescent="0.3">
      <c r="A68" s="541"/>
      <c r="B68" s="544"/>
      <c r="C68" s="161"/>
    </row>
    <row r="69" spans="1:3" ht="28" x14ac:dyDescent="0.3">
      <c r="A69" s="163" t="s">
        <v>29</v>
      </c>
      <c r="B69" s="162" t="s">
        <v>30</v>
      </c>
      <c r="C69" s="161"/>
    </row>
    <row r="70" spans="1:3" x14ac:dyDescent="0.3">
      <c r="A70" s="541" t="s">
        <v>31</v>
      </c>
      <c r="B70" s="544" t="s">
        <v>32</v>
      </c>
      <c r="C70" s="161"/>
    </row>
    <row r="71" spans="1:3" x14ac:dyDescent="0.3">
      <c r="A71" s="541"/>
      <c r="B71" s="544"/>
      <c r="C71" s="161"/>
    </row>
    <row r="72" spans="1:3" x14ac:dyDescent="0.3">
      <c r="A72" s="541"/>
      <c r="B72" s="544"/>
      <c r="C72" s="161"/>
    </row>
    <row r="73" spans="1:3" x14ac:dyDescent="0.3">
      <c r="A73" s="541"/>
      <c r="B73" s="544"/>
      <c r="C73" s="161"/>
    </row>
    <row r="74" spans="1:3" ht="42" x14ac:dyDescent="0.3">
      <c r="A74" s="163" t="s">
        <v>33</v>
      </c>
      <c r="B74" s="162" t="s">
        <v>34</v>
      </c>
      <c r="C74" s="161"/>
    </row>
    <row r="75" spans="1:3" x14ac:dyDescent="0.3">
      <c r="A75" s="541" t="s">
        <v>35</v>
      </c>
      <c r="B75" s="544" t="s">
        <v>36</v>
      </c>
      <c r="C75" s="161"/>
    </row>
    <row r="76" spans="1:3" x14ac:dyDescent="0.3">
      <c r="A76" s="541"/>
      <c r="B76" s="544"/>
      <c r="C76" s="161"/>
    </row>
    <row r="77" spans="1:3" x14ac:dyDescent="0.3">
      <c r="A77" s="541"/>
      <c r="B77" s="544"/>
      <c r="C77" s="161"/>
    </row>
    <row r="78" spans="1:3" x14ac:dyDescent="0.3">
      <c r="A78" s="541"/>
      <c r="B78" s="544"/>
      <c r="C78" s="161"/>
    </row>
    <row r="79" spans="1:3" x14ac:dyDescent="0.3">
      <c r="A79" s="541"/>
      <c r="B79" s="544"/>
      <c r="C79" s="161"/>
    </row>
    <row r="80" spans="1:3" x14ac:dyDescent="0.3">
      <c r="A80" s="541"/>
      <c r="B80" s="544"/>
      <c r="C80" s="161"/>
    </row>
    <row r="81" spans="1:3" x14ac:dyDescent="0.3">
      <c r="A81" s="541"/>
      <c r="B81" s="544"/>
      <c r="C81" s="161"/>
    </row>
    <row r="82" spans="1:3" x14ac:dyDescent="0.3">
      <c r="A82" s="541"/>
      <c r="B82" s="544"/>
      <c r="C82" s="161"/>
    </row>
    <row r="83" spans="1:3" x14ac:dyDescent="0.3">
      <c r="A83" s="541"/>
      <c r="B83" s="544"/>
      <c r="C83" s="161"/>
    </row>
    <row r="84" spans="1:3" x14ac:dyDescent="0.3">
      <c r="A84" s="541"/>
      <c r="B84" s="544"/>
      <c r="C84" s="161"/>
    </row>
    <row r="85" spans="1:3" x14ac:dyDescent="0.3">
      <c r="A85" s="541"/>
      <c r="B85" s="544"/>
      <c r="C85" s="161"/>
    </row>
    <row r="86" spans="1:3" x14ac:dyDescent="0.3">
      <c r="A86" s="541"/>
      <c r="B86" s="544"/>
      <c r="C86" s="161"/>
    </row>
    <row r="87" spans="1:3" x14ac:dyDescent="0.3">
      <c r="A87" s="541"/>
      <c r="B87" s="544"/>
      <c r="C87" s="161"/>
    </row>
    <row r="88" spans="1:3" x14ac:dyDescent="0.3">
      <c r="A88" s="541"/>
      <c r="B88" s="544"/>
      <c r="C88" s="161"/>
    </row>
    <row r="89" spans="1:3" x14ac:dyDescent="0.3">
      <c r="A89" s="541"/>
      <c r="B89" s="544"/>
      <c r="C89" s="161"/>
    </row>
    <row r="90" spans="1:3" x14ac:dyDescent="0.3">
      <c r="A90" s="541"/>
      <c r="B90" s="544"/>
      <c r="C90" s="161"/>
    </row>
    <row r="91" spans="1:3" x14ac:dyDescent="0.3">
      <c r="A91" s="541"/>
      <c r="B91" s="544"/>
      <c r="C91" s="161"/>
    </row>
    <row r="92" spans="1:3" x14ac:dyDescent="0.3">
      <c r="A92" s="541"/>
      <c r="B92" s="544"/>
      <c r="C92" s="161"/>
    </row>
    <row r="93" spans="1:3" x14ac:dyDescent="0.3">
      <c r="A93" s="541"/>
      <c r="B93" s="544"/>
      <c r="C93" s="161"/>
    </row>
    <row r="94" spans="1:3" x14ac:dyDescent="0.3">
      <c r="A94" s="541"/>
      <c r="B94" s="544"/>
      <c r="C94" s="161"/>
    </row>
    <row r="95" spans="1:3" x14ac:dyDescent="0.3">
      <c r="A95" s="541"/>
      <c r="B95" s="544"/>
      <c r="C95" s="161"/>
    </row>
    <row r="96" spans="1:3" x14ac:dyDescent="0.3">
      <c r="A96" s="541"/>
      <c r="B96" s="544"/>
      <c r="C96" s="161"/>
    </row>
    <row r="97" spans="1:3" x14ac:dyDescent="0.3">
      <c r="A97" s="541"/>
      <c r="B97" s="544"/>
      <c r="C97" s="161"/>
    </row>
    <row r="98" spans="1:3" x14ac:dyDescent="0.3">
      <c r="A98" s="541"/>
      <c r="B98" s="544"/>
      <c r="C98" s="161"/>
    </row>
    <row r="99" spans="1:3" x14ac:dyDescent="0.3">
      <c r="A99" s="541"/>
      <c r="B99" s="544"/>
      <c r="C99" s="161"/>
    </row>
    <row r="100" spans="1:3" x14ac:dyDescent="0.3">
      <c r="A100" s="541"/>
      <c r="B100" s="544"/>
      <c r="C100" s="161"/>
    </row>
    <row r="101" spans="1:3" x14ac:dyDescent="0.3">
      <c r="A101" s="541"/>
      <c r="B101" s="544"/>
      <c r="C101" s="161"/>
    </row>
    <row r="102" spans="1:3" x14ac:dyDescent="0.3">
      <c r="A102" s="541"/>
      <c r="B102" s="544"/>
      <c r="C102" s="161"/>
    </row>
    <row r="103" spans="1:3" x14ac:dyDescent="0.3">
      <c r="A103" s="541"/>
      <c r="B103" s="544"/>
      <c r="C103" s="161"/>
    </row>
    <row r="104" spans="1:3" x14ac:dyDescent="0.3">
      <c r="A104" s="541"/>
      <c r="B104" s="544"/>
      <c r="C104" s="161"/>
    </row>
    <row r="105" spans="1:3" x14ac:dyDescent="0.3">
      <c r="A105" s="541"/>
      <c r="B105" s="544"/>
      <c r="C105" s="161"/>
    </row>
    <row r="106" spans="1:3" x14ac:dyDescent="0.3">
      <c r="A106" s="541"/>
      <c r="B106" s="544"/>
      <c r="C106" s="161"/>
    </row>
    <row r="107" spans="1:3" x14ac:dyDescent="0.3">
      <c r="A107" s="541" t="s">
        <v>37</v>
      </c>
      <c r="B107" s="544" t="s">
        <v>38</v>
      </c>
      <c r="C107" s="161"/>
    </row>
    <row r="108" spans="1:3" x14ac:dyDescent="0.3">
      <c r="A108" s="541"/>
      <c r="B108" s="544"/>
      <c r="C108" s="161"/>
    </row>
    <row r="109" spans="1:3" x14ac:dyDescent="0.3">
      <c r="A109" s="541"/>
      <c r="B109" s="544"/>
      <c r="C109" s="161"/>
    </row>
    <row r="110" spans="1:3" x14ac:dyDescent="0.3">
      <c r="A110" s="541"/>
      <c r="B110" s="544"/>
      <c r="C110" s="161"/>
    </row>
    <row r="111" spans="1:3" x14ac:dyDescent="0.3">
      <c r="A111" s="541"/>
      <c r="B111" s="544"/>
      <c r="C111" s="161"/>
    </row>
    <row r="112" spans="1:3" x14ac:dyDescent="0.3">
      <c r="A112" s="541"/>
      <c r="B112" s="544"/>
      <c r="C112" s="161"/>
    </row>
    <row r="113" spans="1:3" x14ac:dyDescent="0.3">
      <c r="A113" s="541" t="s">
        <v>39</v>
      </c>
      <c r="B113" s="544" t="s">
        <v>40</v>
      </c>
      <c r="C113" s="161"/>
    </row>
    <row r="114" spans="1:3" x14ac:dyDescent="0.3">
      <c r="A114" s="541"/>
      <c r="B114" s="544"/>
      <c r="C114" s="161"/>
    </row>
    <row r="115" spans="1:3" x14ac:dyDescent="0.3">
      <c r="A115" s="541"/>
      <c r="B115" s="544"/>
      <c r="C115" s="161"/>
    </row>
    <row r="116" spans="1:3" x14ac:dyDescent="0.3">
      <c r="A116" s="541"/>
      <c r="B116" s="544"/>
      <c r="C116" s="161"/>
    </row>
    <row r="117" spans="1:3" x14ac:dyDescent="0.3">
      <c r="A117" s="541"/>
      <c r="B117" s="544"/>
      <c r="C117" s="161"/>
    </row>
    <row r="118" spans="1:3" x14ac:dyDescent="0.3">
      <c r="A118" s="541"/>
      <c r="B118" s="544"/>
      <c r="C118" s="161"/>
    </row>
    <row r="119" spans="1:3" x14ac:dyDescent="0.3">
      <c r="A119" s="541"/>
      <c r="B119" s="544"/>
      <c r="C119" s="161"/>
    </row>
    <row r="120" spans="1:3" x14ac:dyDescent="0.3">
      <c r="A120" s="541"/>
      <c r="B120" s="544"/>
      <c r="C120" s="161"/>
    </row>
    <row r="121" spans="1:3" x14ac:dyDescent="0.3">
      <c r="A121" s="541"/>
      <c r="B121" s="544"/>
      <c r="C121" s="161"/>
    </row>
    <row r="122" spans="1:3" x14ac:dyDescent="0.3">
      <c r="A122" s="541"/>
      <c r="B122" s="544"/>
      <c r="C122" s="161"/>
    </row>
    <row r="123" spans="1:3" x14ac:dyDescent="0.3">
      <c r="A123" s="541"/>
      <c r="B123" s="544"/>
      <c r="C123" s="161"/>
    </row>
    <row r="124" spans="1:3" x14ac:dyDescent="0.3">
      <c r="A124" s="541"/>
      <c r="B124" s="544"/>
      <c r="C124" s="161"/>
    </row>
    <row r="125" spans="1:3" x14ac:dyDescent="0.3">
      <c r="A125" s="541"/>
      <c r="B125" s="544"/>
      <c r="C125" s="161"/>
    </row>
    <row r="126" spans="1:3" x14ac:dyDescent="0.3">
      <c r="A126" s="541"/>
      <c r="B126" s="544"/>
      <c r="C126" s="161"/>
    </row>
    <row r="127" spans="1:3" x14ac:dyDescent="0.3">
      <c r="A127" s="541"/>
      <c r="B127" s="544"/>
      <c r="C127" s="161"/>
    </row>
    <row r="128" spans="1:3" x14ac:dyDescent="0.3">
      <c r="A128" s="541"/>
      <c r="B128" s="544"/>
      <c r="C128" s="161"/>
    </row>
    <row r="129" spans="1:3" x14ac:dyDescent="0.3">
      <c r="A129" s="541"/>
      <c r="B129" s="544"/>
      <c r="C129" s="161"/>
    </row>
    <row r="130" spans="1:3" x14ac:dyDescent="0.3">
      <c r="A130" s="541"/>
      <c r="B130" s="544"/>
      <c r="C130" s="161"/>
    </row>
    <row r="131" spans="1:3" x14ac:dyDescent="0.3">
      <c r="A131" s="541"/>
      <c r="B131" s="544"/>
      <c r="C131" s="161"/>
    </row>
    <row r="132" spans="1:3" x14ac:dyDescent="0.3">
      <c r="A132" s="544">
        <v>4</v>
      </c>
      <c r="B132" s="544" t="s">
        <v>42</v>
      </c>
      <c r="C132" s="161"/>
    </row>
    <row r="133" spans="1:3" x14ac:dyDescent="0.3">
      <c r="A133" s="544"/>
      <c r="B133" s="544"/>
      <c r="C133" s="161"/>
    </row>
    <row r="134" spans="1:3" x14ac:dyDescent="0.3">
      <c r="A134" s="544"/>
      <c r="B134" s="544"/>
      <c r="C134" s="161"/>
    </row>
    <row r="135" spans="1:3" x14ac:dyDescent="0.3">
      <c r="A135" s="544"/>
      <c r="B135" s="544"/>
      <c r="C135" s="161"/>
    </row>
    <row r="136" spans="1:3" x14ac:dyDescent="0.3">
      <c r="A136" s="544">
        <v>5</v>
      </c>
      <c r="B136" s="544" t="s">
        <v>44</v>
      </c>
      <c r="C136" s="161"/>
    </row>
    <row r="137" spans="1:3" x14ac:dyDescent="0.3">
      <c r="A137" s="544"/>
      <c r="B137" s="544"/>
      <c r="C137" s="161"/>
    </row>
    <row r="138" spans="1:3" x14ac:dyDescent="0.3">
      <c r="A138" s="544">
        <v>6</v>
      </c>
      <c r="B138" s="544" t="s">
        <v>46</v>
      </c>
      <c r="C138" s="161"/>
    </row>
    <row r="139" spans="1:3" x14ac:dyDescent="0.3">
      <c r="A139" s="544"/>
      <c r="B139" s="544"/>
      <c r="C139" s="161"/>
    </row>
    <row r="140" spans="1:3" x14ac:dyDescent="0.3">
      <c r="A140" s="544"/>
      <c r="B140" s="544"/>
      <c r="C140" s="161"/>
    </row>
    <row r="141" spans="1:3" x14ac:dyDescent="0.3">
      <c r="A141" s="544"/>
      <c r="B141" s="544"/>
      <c r="C141" s="161"/>
    </row>
    <row r="142" spans="1:3" x14ac:dyDescent="0.3">
      <c r="A142" s="544"/>
      <c r="B142" s="544"/>
      <c r="C142" s="161"/>
    </row>
    <row r="143" spans="1:3" x14ac:dyDescent="0.3">
      <c r="A143" s="544"/>
      <c r="B143" s="544"/>
      <c r="C143" s="161"/>
    </row>
    <row r="144" spans="1:3" x14ac:dyDescent="0.3">
      <c r="A144" s="544"/>
      <c r="B144" s="544"/>
      <c r="C144" s="161"/>
    </row>
    <row r="145" spans="1:3" x14ac:dyDescent="0.3">
      <c r="A145" s="544"/>
      <c r="B145" s="544"/>
      <c r="C145" s="161"/>
    </row>
    <row r="146" spans="1:3" x14ac:dyDescent="0.3">
      <c r="A146" s="166"/>
      <c r="B146" s="157"/>
      <c r="C146" s="158"/>
    </row>
    <row r="147" spans="1:3" x14ac:dyDescent="0.3">
      <c r="A147" s="167"/>
      <c r="B147" s="546"/>
      <c r="C147" s="546"/>
    </row>
    <row r="148" spans="1:3" x14ac:dyDescent="0.3">
      <c r="A148" s="168"/>
      <c r="B148" s="157"/>
      <c r="C148" s="169"/>
    </row>
    <row r="149" spans="1:3" x14ac:dyDescent="0.3">
      <c r="A149" s="170" t="s">
        <v>213</v>
      </c>
      <c r="B149" s="157"/>
      <c r="C149" s="169"/>
    </row>
    <row r="150" spans="1:3" x14ac:dyDescent="0.3">
      <c r="A150" s="98"/>
      <c r="B150" s="157"/>
      <c r="C150" s="169"/>
    </row>
    <row r="151" spans="1:3" x14ac:dyDescent="0.3">
      <c r="A151" s="98"/>
      <c r="B151" s="157" t="s">
        <v>182</v>
      </c>
      <c r="C151" s="171"/>
    </row>
    <row r="152" spans="1:3" x14ac:dyDescent="0.3">
      <c r="A152" s="98"/>
      <c r="B152" s="157"/>
      <c r="C152" s="172" t="s">
        <v>49</v>
      </c>
    </row>
    <row r="153" spans="1:3" x14ac:dyDescent="0.3">
      <c r="A153" s="98"/>
      <c r="B153" s="157"/>
      <c r="C153" s="158"/>
    </row>
    <row r="154" spans="1:3" x14ac:dyDescent="0.3">
      <c r="A154" s="98"/>
      <c r="B154" s="157"/>
      <c r="C154" s="158"/>
    </row>
    <row r="155" spans="1:3" x14ac:dyDescent="0.3">
      <c r="A155" s="98"/>
      <c r="B155" s="157"/>
      <c r="C155" s="158"/>
    </row>
  </sheetData>
  <autoFilter ref="A5:C5" xr:uid="{DE845E7E-79EA-4F97-8DBD-AE1CFBB94FAF}"/>
  <mergeCells count="26">
    <mergeCell ref="B147:C147"/>
    <mergeCell ref="A113:A131"/>
    <mergeCell ref="B113:B131"/>
    <mergeCell ref="A132:A135"/>
    <mergeCell ref="B132:B135"/>
    <mergeCell ref="A136:A137"/>
    <mergeCell ref="B136:B137"/>
    <mergeCell ref="A75:A106"/>
    <mergeCell ref="B75:B106"/>
    <mergeCell ref="A107:A112"/>
    <mergeCell ref="B107:B112"/>
    <mergeCell ref="A138:A145"/>
    <mergeCell ref="B138:B145"/>
    <mergeCell ref="A54:A65"/>
    <mergeCell ref="B54:B65"/>
    <mergeCell ref="A67:A68"/>
    <mergeCell ref="B67:B68"/>
    <mergeCell ref="A70:A73"/>
    <mergeCell ref="B70:B73"/>
    <mergeCell ref="A25:A51"/>
    <mergeCell ref="B25:B51"/>
    <mergeCell ref="A3:C3"/>
    <mergeCell ref="A6:A12"/>
    <mergeCell ref="B6:B12"/>
    <mergeCell ref="A13:A22"/>
    <mergeCell ref="B13:B2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82C6C-3F10-45F2-AFC7-E09481B54BD4}">
  <sheetPr>
    <tabColor theme="2" tint="-0.499984740745262"/>
  </sheetPr>
  <dimension ref="A2:E12"/>
  <sheetViews>
    <sheetView workbookViewId="0">
      <selection activeCell="K10" sqref="K10"/>
    </sheetView>
  </sheetViews>
  <sheetFormatPr defaultColWidth="9.1796875" defaultRowHeight="13" x14ac:dyDescent="0.3"/>
  <cols>
    <col min="1" max="1" width="20.54296875" style="457" customWidth="1"/>
    <col min="2" max="2" width="18.453125" style="457" customWidth="1"/>
    <col min="3" max="3" width="15.54296875" style="457" customWidth="1"/>
    <col min="4" max="4" width="15.7265625" style="457" customWidth="1"/>
    <col min="5" max="5" width="18.26953125" style="457" customWidth="1"/>
    <col min="6" max="6" width="21" style="457" customWidth="1"/>
    <col min="7" max="8" width="15.7265625" style="457" customWidth="1"/>
    <col min="9" max="9" width="12.26953125" style="457" customWidth="1"/>
    <col min="10" max="10" width="13.54296875" style="457" bestFit="1" customWidth="1"/>
    <col min="11" max="16384" width="9.1796875" style="457"/>
  </cols>
  <sheetData>
    <row r="2" spans="1:5" x14ac:dyDescent="0.3">
      <c r="A2" s="457" t="s">
        <v>418</v>
      </c>
    </row>
    <row r="4" spans="1:5" ht="39" x14ac:dyDescent="0.3">
      <c r="A4" s="458" t="s">
        <v>410</v>
      </c>
      <c r="B4" s="459" t="s">
        <v>419</v>
      </c>
      <c r="C4" s="459" t="s">
        <v>420</v>
      </c>
      <c r="D4" s="459" t="s">
        <v>421</v>
      </c>
      <c r="E4" s="459" t="s">
        <v>422</v>
      </c>
    </row>
    <row r="5" spans="1:5" ht="28" x14ac:dyDescent="0.3">
      <c r="A5" s="450" t="s">
        <v>417</v>
      </c>
      <c r="B5" s="458"/>
      <c r="C5" s="458"/>
      <c r="D5" s="458"/>
      <c r="E5" s="458"/>
    </row>
    <row r="6" spans="1:5" x14ac:dyDescent="0.3">
      <c r="A6" s="458"/>
      <c r="B6" s="458"/>
      <c r="C6" s="458"/>
      <c r="D6" s="458"/>
      <c r="E6" s="458"/>
    </row>
    <row r="7" spans="1:5" x14ac:dyDescent="0.3">
      <c r="A7" s="458"/>
      <c r="B7" s="458"/>
      <c r="C7" s="458"/>
      <c r="D7" s="458"/>
      <c r="E7" s="458"/>
    </row>
    <row r="8" spans="1:5" x14ac:dyDescent="0.3">
      <c r="A8" s="458"/>
      <c r="B8" s="458"/>
      <c r="C8" s="458"/>
      <c r="D8" s="458"/>
      <c r="E8" s="458"/>
    </row>
    <row r="9" spans="1:5" x14ac:dyDescent="0.3">
      <c r="A9" s="458"/>
      <c r="B9" s="458"/>
      <c r="C9" s="458"/>
      <c r="D9" s="458"/>
      <c r="E9" s="458"/>
    </row>
    <row r="10" spans="1:5" x14ac:dyDescent="0.3">
      <c r="A10" s="458"/>
      <c r="B10" s="458"/>
      <c r="C10" s="458"/>
      <c r="D10" s="458"/>
      <c r="E10" s="458"/>
    </row>
    <row r="11" spans="1:5" x14ac:dyDescent="0.3">
      <c r="A11" s="458"/>
      <c r="B11" s="458"/>
      <c r="C11" s="458"/>
      <c r="D11" s="458"/>
      <c r="E11" s="458"/>
    </row>
    <row r="12" spans="1:5" x14ac:dyDescent="0.3">
      <c r="A12" s="458"/>
      <c r="B12" s="458"/>
      <c r="C12" s="458"/>
      <c r="D12" s="458"/>
      <c r="E12" s="458"/>
    </row>
  </sheetData>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825F3-1453-40B6-96FA-E5A49EFA85E3}">
  <dimension ref="H5:H9"/>
  <sheetViews>
    <sheetView workbookViewId="0">
      <selection activeCell="T34" sqref="T34"/>
    </sheetView>
  </sheetViews>
  <sheetFormatPr defaultColWidth="9.1796875" defaultRowHeight="14.5" x14ac:dyDescent="0.35"/>
  <cols>
    <col min="1" max="16384" width="9.1796875" style="213"/>
  </cols>
  <sheetData>
    <row r="5" spans="8:8" x14ac:dyDescent="0.35">
      <c r="H5" s="215"/>
    </row>
    <row r="6" spans="8:8" x14ac:dyDescent="0.35">
      <c r="H6" s="215"/>
    </row>
    <row r="7" spans="8:8" x14ac:dyDescent="0.35">
      <c r="H7" s="215"/>
    </row>
    <row r="9" spans="8:8" x14ac:dyDescent="0.35">
      <c r="H9" s="214"/>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82E37-50AA-4366-9423-F7F2B2B64CC2}">
  <dimension ref="A1"/>
  <sheetViews>
    <sheetView workbookViewId="0">
      <selection activeCell="T34" sqref="T34"/>
    </sheetView>
  </sheetViews>
  <sheetFormatPr defaultRowHeight="14" x14ac:dyDescent="0.3"/>
  <sheetData>
    <row r="1" spans="1:1" x14ac:dyDescent="0.3">
      <c r="A1" s="266">
        <v>42769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6528D-769B-47CA-A730-020F82D4745F}">
  <dimension ref="A1"/>
  <sheetViews>
    <sheetView workbookViewId="0">
      <selection activeCell="T34" sqref="T34"/>
    </sheetView>
  </sheetViews>
  <sheetFormatPr defaultRowHeight="14" x14ac:dyDescent="0.3"/>
  <sheetData>
    <row r="1" spans="1:1" x14ac:dyDescent="0.3">
      <c r="A1" s="266">
        <v>42769</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34C50-944E-480C-98D9-D706F6F7C7AF}">
  <dimension ref="A1"/>
  <sheetViews>
    <sheetView workbookViewId="0">
      <selection activeCell="V31" sqref="V31"/>
    </sheetView>
  </sheetViews>
  <sheetFormatPr defaultRowHeight="14" x14ac:dyDescent="0.3"/>
  <sheetData>
    <row r="1" spans="1:1" x14ac:dyDescent="0.3">
      <c r="A1" s="266">
        <v>42769</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4781B-2AA0-4C57-8958-E4681EF24927}">
  <dimension ref="A1"/>
  <sheetViews>
    <sheetView workbookViewId="0">
      <selection activeCell="V35" sqref="V35"/>
    </sheetView>
  </sheetViews>
  <sheetFormatPr defaultRowHeight="14" x14ac:dyDescent="0.3"/>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20E92-42C6-4E73-853B-23B187C2295C}">
  <dimension ref="A1"/>
  <sheetViews>
    <sheetView workbookViewId="0">
      <selection activeCell="W35" sqref="W35"/>
    </sheetView>
  </sheetViews>
  <sheetFormatPr defaultRowHeight="14" x14ac:dyDescent="0.3"/>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1DD79-365E-4839-BFB5-1F84E4C644DF}">
  <sheetPr>
    <tabColor theme="2" tint="-0.499984740745262"/>
  </sheetPr>
  <dimension ref="A1:G17"/>
  <sheetViews>
    <sheetView showGridLines="0" workbookViewId="0">
      <selection activeCell="K10" sqref="K10"/>
    </sheetView>
  </sheetViews>
  <sheetFormatPr defaultColWidth="9.1796875" defaultRowHeight="14" x14ac:dyDescent="0.3"/>
  <cols>
    <col min="1" max="1" width="20" style="446" customWidth="1"/>
    <col min="2" max="2" width="21.1796875" style="446" customWidth="1"/>
    <col min="3" max="3" width="19.81640625" style="446" customWidth="1"/>
    <col min="4" max="4" width="17" style="446" customWidth="1"/>
    <col min="5" max="5" width="18.453125" style="446" customWidth="1"/>
    <col min="6" max="7" width="17.453125" style="446" customWidth="1"/>
    <col min="8" max="16384" width="9.1796875" style="446"/>
  </cols>
  <sheetData>
    <row r="1" spans="1:7" x14ac:dyDescent="0.3">
      <c r="A1" s="445" t="s">
        <v>408</v>
      </c>
    </row>
    <row r="2" spans="1:7" ht="33.75" customHeight="1" x14ac:dyDescent="0.3">
      <c r="A2" s="695" t="s">
        <v>409</v>
      </c>
      <c r="B2" s="695"/>
      <c r="C2" s="447"/>
    </row>
    <row r="3" spans="1:7" ht="56" x14ac:dyDescent="0.3">
      <c r="A3" s="448" t="s">
        <v>410</v>
      </c>
      <c r="B3" s="449" t="s">
        <v>411</v>
      </c>
      <c r="C3" s="449" t="s">
        <v>412</v>
      </c>
      <c r="D3" s="449" t="s">
        <v>413</v>
      </c>
      <c r="E3" s="449" t="s">
        <v>414</v>
      </c>
      <c r="F3" s="449" t="s">
        <v>415</v>
      </c>
      <c r="G3" s="449" t="s">
        <v>416</v>
      </c>
    </row>
    <row r="4" spans="1:7" ht="28" x14ac:dyDescent="0.3">
      <c r="A4" s="450" t="s">
        <v>417</v>
      </c>
      <c r="B4" s="451"/>
      <c r="C4" s="452"/>
      <c r="D4" s="453"/>
      <c r="E4" s="454"/>
      <c r="F4" s="455"/>
      <c r="G4" s="451"/>
    </row>
    <row r="5" spans="1:7" x14ac:dyDescent="0.3">
      <c r="A5" s="456"/>
      <c r="B5" s="451"/>
      <c r="C5" s="452"/>
      <c r="D5" s="451"/>
      <c r="E5" s="451"/>
      <c r="F5" s="455"/>
      <c r="G5" s="451"/>
    </row>
    <row r="6" spans="1:7" x14ac:dyDescent="0.3">
      <c r="A6" s="456"/>
      <c r="B6" s="451"/>
      <c r="C6" s="452"/>
      <c r="D6" s="453"/>
      <c r="E6" s="451"/>
      <c r="F6" s="455"/>
      <c r="G6" s="451"/>
    </row>
    <row r="7" spans="1:7" x14ac:dyDescent="0.3">
      <c r="A7" s="456"/>
      <c r="B7" s="451"/>
      <c r="C7" s="452"/>
      <c r="D7" s="451"/>
      <c r="E7" s="451"/>
      <c r="F7" s="455"/>
      <c r="G7" s="451"/>
    </row>
    <row r="8" spans="1:7" x14ac:dyDescent="0.3">
      <c r="A8" s="456"/>
      <c r="B8" s="451"/>
      <c r="C8" s="452"/>
      <c r="D8" s="453"/>
      <c r="E8" s="451"/>
      <c r="F8" s="455"/>
      <c r="G8" s="451"/>
    </row>
    <row r="9" spans="1:7" x14ac:dyDescent="0.3">
      <c r="A9" s="456"/>
      <c r="B9" s="451"/>
      <c r="C9" s="452"/>
      <c r="D9" s="451"/>
      <c r="E9" s="451"/>
      <c r="F9" s="455"/>
      <c r="G9" s="451"/>
    </row>
    <row r="10" spans="1:7" x14ac:dyDescent="0.3">
      <c r="A10" s="456"/>
      <c r="B10" s="451"/>
      <c r="C10" s="452"/>
      <c r="D10" s="453"/>
      <c r="E10" s="451"/>
      <c r="F10" s="455"/>
      <c r="G10" s="451"/>
    </row>
    <row r="11" spans="1:7" x14ac:dyDescent="0.3">
      <c r="A11" s="456"/>
      <c r="B11" s="451"/>
      <c r="C11" s="452"/>
      <c r="D11" s="451"/>
      <c r="E11" s="451"/>
      <c r="F11" s="455"/>
      <c r="G11" s="451"/>
    </row>
    <row r="12" spans="1:7" x14ac:dyDescent="0.3">
      <c r="A12" s="456"/>
      <c r="B12" s="451"/>
      <c r="C12" s="452"/>
      <c r="D12" s="453"/>
      <c r="E12" s="451"/>
      <c r="F12" s="455"/>
      <c r="G12" s="451"/>
    </row>
    <row r="13" spans="1:7" x14ac:dyDescent="0.3">
      <c r="A13" s="456"/>
      <c r="B13" s="451"/>
      <c r="C13" s="452"/>
      <c r="D13" s="451"/>
      <c r="E13" s="451"/>
      <c r="F13" s="455"/>
      <c r="G13" s="451"/>
    </row>
    <row r="14" spans="1:7" x14ac:dyDescent="0.3">
      <c r="A14" s="456"/>
      <c r="B14" s="451"/>
      <c r="C14" s="452"/>
      <c r="D14" s="451"/>
      <c r="E14" s="451"/>
      <c r="F14" s="455"/>
      <c r="G14" s="451"/>
    </row>
    <row r="15" spans="1:7" x14ac:dyDescent="0.3">
      <c r="A15" s="456"/>
      <c r="B15" s="451"/>
      <c r="C15" s="452"/>
      <c r="D15" s="451"/>
      <c r="E15" s="451"/>
      <c r="F15" s="455"/>
      <c r="G15" s="451"/>
    </row>
    <row r="16" spans="1:7" x14ac:dyDescent="0.3">
      <c r="A16" s="456"/>
      <c r="B16" s="451"/>
      <c r="C16" s="452"/>
      <c r="D16" s="451"/>
      <c r="E16" s="451"/>
      <c r="F16" s="455"/>
      <c r="G16" s="451"/>
    </row>
    <row r="17" spans="1:7" x14ac:dyDescent="0.3">
      <c r="A17" s="456"/>
      <c r="B17" s="451"/>
      <c r="C17" s="452"/>
      <c r="D17" s="451"/>
      <c r="E17" s="451"/>
      <c r="F17" s="455"/>
      <c r="G17" s="451"/>
    </row>
  </sheetData>
  <mergeCells count="1">
    <mergeCell ref="A2:B2"/>
  </mergeCells>
  <pageMargins left="0.7" right="0.7" top="0.75" bottom="0.75" header="0.3" footer="0.3"/>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94CD4-77DC-47EA-96C5-5BF62AC481AE}">
  <dimension ref="A1"/>
  <sheetViews>
    <sheetView workbookViewId="0">
      <selection activeCell="X31" sqref="W31:X31"/>
    </sheetView>
  </sheetViews>
  <sheetFormatPr defaultRowHeight="14" x14ac:dyDescent="0.3"/>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CC485-50F8-4367-970E-BD73E0566F2E}">
  <dimension ref="A1"/>
  <sheetViews>
    <sheetView workbookViewId="0">
      <selection activeCell="S37" sqref="S37"/>
    </sheetView>
  </sheetViews>
  <sheetFormatPr defaultRowHeight="1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6F841-B002-4CC8-9030-1DE5424DD6E3}">
  <dimension ref="A1:H10"/>
  <sheetViews>
    <sheetView topLeftCell="A11" zoomScale="80" zoomScaleNormal="80" workbookViewId="0">
      <pane ySplit="1" topLeftCell="A12" activePane="bottomLeft" state="frozen"/>
      <selection activeCell="A11" sqref="A11"/>
      <selection pane="bottomLeft" activeCell="E51" sqref="E51"/>
    </sheetView>
  </sheetViews>
  <sheetFormatPr defaultRowHeight="14" x14ac:dyDescent="0.3"/>
  <cols>
    <col min="1" max="1" width="58.26953125" customWidth="1"/>
    <col min="2" max="3" width="11.81640625" customWidth="1"/>
    <col min="4" max="4" width="0" hidden="1" customWidth="1"/>
    <col min="5" max="5" width="14.54296875" customWidth="1"/>
    <col min="6" max="6" width="14" customWidth="1"/>
    <col min="7" max="7" width="12.453125" customWidth="1"/>
    <col min="8" max="9" width="12.54296875" customWidth="1"/>
    <col min="10" max="10" width="15.1796875" customWidth="1"/>
    <col min="11" max="11" width="18.81640625" customWidth="1"/>
    <col min="12" max="12" width="12.1796875" customWidth="1"/>
    <col min="14" max="14" width="11.26953125" bestFit="1" customWidth="1"/>
  </cols>
  <sheetData>
    <row r="1" spans="1:8" ht="15" hidden="1" x14ac:dyDescent="0.3">
      <c r="D1" s="173"/>
      <c r="H1" s="156" t="s">
        <v>138</v>
      </c>
    </row>
    <row r="2" spans="1:8" ht="15.5" hidden="1" x14ac:dyDescent="0.35">
      <c r="D2" s="173"/>
      <c r="H2" s="155" t="s">
        <v>183</v>
      </c>
    </row>
    <row r="3" spans="1:8" ht="15.5" hidden="1" x14ac:dyDescent="0.35">
      <c r="D3" s="173"/>
      <c r="H3" s="155" t="s">
        <v>170</v>
      </c>
    </row>
    <row r="4" spans="1:8" ht="15.5" hidden="1" x14ac:dyDescent="0.35">
      <c r="D4" s="173"/>
      <c r="H4" s="155"/>
    </row>
    <row r="5" spans="1:8" ht="15.5" hidden="1" x14ac:dyDescent="0.35">
      <c r="D5" s="173"/>
      <c r="H5" s="155" t="s">
        <v>169</v>
      </c>
    </row>
    <row r="6" spans="1:8" ht="15.5" hidden="1" x14ac:dyDescent="0.35">
      <c r="D6" s="173"/>
      <c r="H6" s="155" t="s">
        <v>168</v>
      </c>
    </row>
    <row r="7" spans="1:8" hidden="1" x14ac:dyDescent="0.3">
      <c r="D7" s="173"/>
    </row>
    <row r="8" spans="1:8" hidden="1" x14ac:dyDescent="0.3">
      <c r="D8" s="173"/>
    </row>
    <row r="9" spans="1:8" ht="17.5" hidden="1" x14ac:dyDescent="0.35">
      <c r="A9" s="547" t="s">
        <v>184</v>
      </c>
      <c r="B9" s="547"/>
      <c r="C9" s="547"/>
      <c r="D9" s="547"/>
      <c r="E9" s="547"/>
      <c r="F9" s="547"/>
      <c r="G9" s="547"/>
      <c r="H9" s="547"/>
    </row>
    <row r="10" spans="1:8" hidden="1" x14ac:dyDescent="0.3">
      <c r="D10" s="173"/>
    </row>
  </sheetData>
  <mergeCells count="1">
    <mergeCell ref="A9:H9"/>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C8DE8-9915-4375-BB1E-5347BB6F13AA}">
  <dimension ref="A1"/>
  <sheetViews>
    <sheetView workbookViewId="0">
      <selection activeCell="U31" sqref="U31"/>
    </sheetView>
  </sheetViews>
  <sheetFormatPr defaultRowHeight="14" x14ac:dyDescent="0.3"/>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6E4C9-B268-41B7-9545-846E576C0CA2}">
  <sheetPr codeName="Sheet7">
    <tabColor rgb="FF92D050"/>
    <pageSetUpPr fitToPage="1"/>
  </sheetPr>
  <dimension ref="A1:T51"/>
  <sheetViews>
    <sheetView zoomScale="85" zoomScaleNormal="85" zoomScaleSheetLayoutView="85" workbookViewId="0">
      <selection activeCell="B10" sqref="B10"/>
    </sheetView>
  </sheetViews>
  <sheetFormatPr defaultColWidth="9.1796875" defaultRowHeight="14" x14ac:dyDescent="0.3"/>
  <cols>
    <col min="1" max="1" width="7.54296875" style="5" customWidth="1"/>
    <col min="2" max="2" width="39.1796875" style="5" customWidth="1"/>
    <col min="3" max="3" width="1.54296875" style="5" customWidth="1"/>
    <col min="4" max="4" width="10" style="49" customWidth="1"/>
    <col min="5" max="5" width="10" style="5" customWidth="1"/>
    <col min="6" max="6" width="11.54296875" style="49" customWidth="1"/>
    <col min="7" max="7" width="34.1796875" style="5" customWidth="1"/>
    <col min="8" max="8" width="0.81640625" style="5" customWidth="1"/>
    <col min="9" max="9" width="4.54296875" style="84" customWidth="1"/>
    <col min="10" max="10" width="8.453125" style="5" customWidth="1"/>
    <col min="11" max="11" width="9.1796875" style="5"/>
    <col min="12" max="12" width="8.26953125" style="5" customWidth="1"/>
    <col min="13" max="13" width="9.1796875" style="5"/>
    <col min="14" max="14" width="8.26953125" style="5" customWidth="1"/>
    <col min="15" max="15" width="9.1796875" style="5"/>
    <col min="16" max="16" width="4.54296875" style="84" customWidth="1"/>
    <col min="17" max="17" width="8.7265625" style="5" customWidth="1"/>
    <col min="18" max="18" width="4.54296875" style="85" customWidth="1"/>
    <col min="19" max="19" width="9" style="5" customWidth="1"/>
    <col min="20" max="20" width="12.26953125" style="5" customWidth="1"/>
    <col min="21" max="16384" width="9.1796875" style="5"/>
  </cols>
  <sheetData>
    <row r="1" spans="1:20" x14ac:dyDescent="0.3">
      <c r="E1" s="17"/>
      <c r="F1" s="77"/>
      <c r="I1" s="19"/>
      <c r="P1" s="19"/>
      <c r="R1" s="78"/>
      <c r="T1" s="8"/>
    </row>
    <row r="2" spans="1:20" x14ac:dyDescent="0.3">
      <c r="A2" s="9" t="s">
        <v>217</v>
      </c>
      <c r="C2" s="10"/>
      <c r="D2" s="50"/>
      <c r="I2" s="19"/>
      <c r="P2" s="19"/>
      <c r="R2" s="78"/>
    </row>
    <row r="3" spans="1:20" x14ac:dyDescent="0.3">
      <c r="A3" s="12" t="s">
        <v>218</v>
      </c>
      <c r="C3" s="52"/>
      <c r="D3" s="50"/>
      <c r="I3" s="19"/>
      <c r="P3" s="19"/>
      <c r="R3" s="78"/>
    </row>
    <row r="4" spans="1:20" x14ac:dyDescent="0.3">
      <c r="B4" s="10"/>
      <c r="C4" s="10"/>
      <c r="D4" s="50"/>
      <c r="I4" s="19"/>
      <c r="P4" s="19"/>
      <c r="R4" s="78"/>
    </row>
    <row r="5" spans="1:20" x14ac:dyDescent="0.3">
      <c r="A5" s="593" t="s">
        <v>100</v>
      </c>
      <c r="B5" s="593"/>
      <c r="C5" s="593"/>
      <c r="D5" s="593"/>
      <c r="I5" s="19"/>
      <c r="P5" s="19"/>
      <c r="R5" s="78"/>
    </row>
    <row r="6" spans="1:20" x14ac:dyDescent="0.3">
      <c r="B6" s="18"/>
      <c r="C6" s="18"/>
      <c r="D6" s="31"/>
      <c r="I6" s="19"/>
      <c r="J6" s="574" t="s">
        <v>55</v>
      </c>
      <c r="K6" s="574"/>
      <c r="L6" s="574"/>
      <c r="M6" s="574"/>
      <c r="N6" s="574"/>
      <c r="O6" s="574"/>
      <c r="P6" s="597" t="s">
        <v>56</v>
      </c>
      <c r="Q6" s="597"/>
      <c r="R6" s="597"/>
      <c r="S6" s="597"/>
    </row>
    <row r="7" spans="1:20" ht="42" customHeight="1" x14ac:dyDescent="0.3">
      <c r="A7" s="594" t="s">
        <v>57</v>
      </c>
      <c r="B7" s="594" t="s">
        <v>82</v>
      </c>
      <c r="C7" s="53"/>
      <c r="D7" s="601" t="s">
        <v>93</v>
      </c>
      <c r="E7" s="607" t="s">
        <v>94</v>
      </c>
      <c r="F7" s="601" t="s">
        <v>95</v>
      </c>
      <c r="G7" s="607" t="s">
        <v>96</v>
      </c>
      <c r="H7" s="579"/>
      <c r="I7" s="598" t="s">
        <v>63</v>
      </c>
      <c r="J7" s="597" t="s">
        <v>64</v>
      </c>
      <c r="K7" s="597"/>
      <c r="L7" s="597" t="s">
        <v>65</v>
      </c>
      <c r="M7" s="597"/>
      <c r="N7" s="597" t="s">
        <v>66</v>
      </c>
      <c r="O7" s="597"/>
      <c r="P7" s="597"/>
      <c r="Q7" s="597"/>
      <c r="R7" s="597"/>
      <c r="S7" s="597"/>
      <c r="T7" s="696" t="s">
        <v>84</v>
      </c>
    </row>
    <row r="8" spans="1:20" ht="72.75" customHeight="1" x14ac:dyDescent="0.3">
      <c r="A8" s="595"/>
      <c r="B8" s="595"/>
      <c r="C8" s="53"/>
      <c r="D8" s="602"/>
      <c r="E8" s="608"/>
      <c r="F8" s="602"/>
      <c r="G8" s="608"/>
      <c r="H8" s="579"/>
      <c r="I8" s="598"/>
      <c r="J8" s="21" t="s">
        <v>71</v>
      </c>
      <c r="K8" s="21" t="s">
        <v>72</v>
      </c>
      <c r="L8" s="21" t="s">
        <v>71</v>
      </c>
      <c r="M8" s="21" t="s">
        <v>72</v>
      </c>
      <c r="N8" s="21" t="s">
        <v>71</v>
      </c>
      <c r="O8" s="21" t="s">
        <v>72</v>
      </c>
      <c r="P8" s="24" t="s">
        <v>63</v>
      </c>
      <c r="Q8" s="25" t="s">
        <v>73</v>
      </c>
      <c r="R8" s="26" t="s">
        <v>63</v>
      </c>
      <c r="S8" s="25" t="s">
        <v>74</v>
      </c>
      <c r="T8" s="596"/>
    </row>
    <row r="9" spans="1:20" s="18" customFormat="1" x14ac:dyDescent="0.3">
      <c r="A9" s="1"/>
      <c r="B9" s="2"/>
      <c r="D9" s="30"/>
      <c r="E9" s="48"/>
      <c r="F9" s="30"/>
      <c r="G9" s="48"/>
      <c r="I9" s="46"/>
      <c r="J9" s="33"/>
      <c r="K9" s="33"/>
      <c r="L9" s="43"/>
      <c r="M9" s="33"/>
      <c r="N9" s="33"/>
      <c r="O9" s="33"/>
      <c r="P9" s="46"/>
      <c r="Q9" s="33"/>
      <c r="R9" s="56"/>
      <c r="S9" s="79"/>
      <c r="T9" s="35"/>
    </row>
    <row r="10" spans="1:20" s="18" customFormat="1" x14ac:dyDescent="0.3">
      <c r="A10" s="1" t="s">
        <v>43</v>
      </c>
      <c r="B10" s="2" t="s">
        <v>42</v>
      </c>
      <c r="D10" s="30"/>
      <c r="E10" s="48"/>
      <c r="F10" s="30">
        <f>SUM(F11:F16)</f>
        <v>0</v>
      </c>
      <c r="G10" s="86"/>
      <c r="I10" s="46"/>
      <c r="J10" s="33"/>
      <c r="K10" s="33"/>
      <c r="L10" s="43"/>
      <c r="M10" s="33"/>
      <c r="N10" s="33"/>
      <c r="O10" s="33"/>
      <c r="P10" s="46"/>
      <c r="Q10" s="33"/>
      <c r="R10" s="56"/>
      <c r="S10" s="79"/>
      <c r="T10" s="35" t="e">
        <f>SUM(T11:T16)</f>
        <v>#DIV/0!</v>
      </c>
    </row>
    <row r="11" spans="1:20" s="18" customFormat="1" x14ac:dyDescent="0.3">
      <c r="A11" s="57" t="s">
        <v>104</v>
      </c>
      <c r="B11" s="37"/>
      <c r="D11" s="30"/>
      <c r="E11" s="48"/>
      <c r="F11" s="33"/>
      <c r="G11" s="47"/>
      <c r="I11" s="46"/>
      <c r="J11" s="62"/>
      <c r="K11" s="41"/>
      <c r="L11" s="61"/>
      <c r="M11" s="41"/>
      <c r="N11" s="62"/>
      <c r="O11" s="41"/>
      <c r="P11" s="46"/>
      <c r="Q11" s="62"/>
      <c r="R11" s="56"/>
      <c r="S11" s="79"/>
      <c r="T11" s="42"/>
    </row>
    <row r="12" spans="1:20" s="18" customFormat="1" x14ac:dyDescent="0.3">
      <c r="A12" s="57"/>
      <c r="B12" s="112"/>
      <c r="D12" s="30"/>
      <c r="E12" s="48"/>
      <c r="F12" s="33"/>
      <c r="G12" s="47"/>
      <c r="I12" s="46">
        <v>1</v>
      </c>
      <c r="J12" s="62" t="e">
        <f>modelis!G10</f>
        <v>#DIV/0!</v>
      </c>
      <c r="K12" s="41" t="e">
        <f>ROUND(F12*J12, 2)</f>
        <v>#DIV/0!</v>
      </c>
      <c r="L12" s="61" t="e">
        <f>modelis!G11</f>
        <v>#DIV/0!</v>
      </c>
      <c r="M12" s="41" t="e">
        <f>ROUND(F12*L12, 2)</f>
        <v>#DIV/0!</v>
      </c>
      <c r="N12" s="62" t="e">
        <f>modelis!G12</f>
        <v>#DIV/0!</v>
      </c>
      <c r="O12" s="41" t="e">
        <f>ROUND(F12*N12, 2)</f>
        <v>#DIV/0!</v>
      </c>
      <c r="P12" s="46">
        <v>2</v>
      </c>
      <c r="Q12" s="62" t="e">
        <f>modelis!G15</f>
        <v>#DIV/0!</v>
      </c>
      <c r="R12" s="56"/>
      <c r="S12" s="79"/>
      <c r="T12" s="42" t="e">
        <f>ROUND((K12+M12+O12)*Q12, 2)</f>
        <v>#DIV/0!</v>
      </c>
    </row>
    <row r="13" spans="1:20" s="18" customFormat="1" x14ac:dyDescent="0.3">
      <c r="A13" s="57"/>
      <c r="B13" s="112"/>
      <c r="D13" s="30"/>
      <c r="E13" s="48"/>
      <c r="F13" s="33"/>
      <c r="G13" s="47"/>
      <c r="I13" s="46">
        <v>1</v>
      </c>
      <c r="J13" s="62" t="e">
        <f>modelis!G10</f>
        <v>#DIV/0!</v>
      </c>
      <c r="K13" s="41" t="e">
        <f>ROUND(F13*J13, 2)</f>
        <v>#DIV/0!</v>
      </c>
      <c r="L13" s="61" t="e">
        <f>modelis!G11</f>
        <v>#DIV/0!</v>
      </c>
      <c r="M13" s="41" t="e">
        <f>ROUND(F13*L13, 2)</f>
        <v>#DIV/0!</v>
      </c>
      <c r="N13" s="62" t="e">
        <f>modelis!G12</f>
        <v>#DIV/0!</v>
      </c>
      <c r="O13" s="41" t="e">
        <f>ROUND(F13*N13, 2)</f>
        <v>#DIV/0!</v>
      </c>
      <c r="P13" s="46">
        <v>2</v>
      </c>
      <c r="Q13" s="62" t="e">
        <f>modelis!G15</f>
        <v>#DIV/0!</v>
      </c>
      <c r="R13" s="56"/>
      <c r="S13" s="79"/>
      <c r="T13" s="42" t="e">
        <f>ROUND((K13+M13+O13)*Q13, 2)</f>
        <v>#DIV/0!</v>
      </c>
    </row>
    <row r="14" spans="1:20" s="18" customFormat="1" x14ac:dyDescent="0.3">
      <c r="A14" s="57"/>
      <c r="B14" s="112"/>
      <c r="D14" s="30"/>
      <c r="E14" s="48"/>
      <c r="F14" s="33"/>
      <c r="G14" s="47"/>
      <c r="I14" s="46">
        <v>1</v>
      </c>
      <c r="J14" s="62" t="e">
        <f>modelis!G10</f>
        <v>#DIV/0!</v>
      </c>
      <c r="K14" s="41" t="e">
        <f>ROUND(F14*J14, 2)</f>
        <v>#DIV/0!</v>
      </c>
      <c r="L14" s="61" t="e">
        <f>modelis!G11</f>
        <v>#DIV/0!</v>
      </c>
      <c r="M14" s="41" t="e">
        <f>ROUND(F14*L14, 2)</f>
        <v>#DIV/0!</v>
      </c>
      <c r="N14" s="62" t="e">
        <f>modelis!G12</f>
        <v>#DIV/0!</v>
      </c>
      <c r="O14" s="41" t="e">
        <f>ROUND(F14*N14, 2)</f>
        <v>#DIV/0!</v>
      </c>
      <c r="P14" s="46">
        <v>2</v>
      </c>
      <c r="Q14" s="62" t="e">
        <f>modelis!G15</f>
        <v>#DIV/0!</v>
      </c>
      <c r="R14" s="56"/>
      <c r="S14" s="79"/>
      <c r="T14" s="42" t="e">
        <f>ROUND((K14+M14+O14)*Q14, 2)</f>
        <v>#DIV/0!</v>
      </c>
    </row>
    <row r="15" spans="1:20" s="18" customFormat="1" x14ac:dyDescent="0.3">
      <c r="A15" s="57" t="s">
        <v>245</v>
      </c>
      <c r="B15" s="47"/>
      <c r="D15" s="30"/>
      <c r="E15" s="48"/>
      <c r="F15" s="33"/>
      <c r="G15" s="47"/>
      <c r="I15" s="46"/>
      <c r="J15" s="33"/>
      <c r="K15" s="33"/>
      <c r="L15" s="43"/>
      <c r="M15" s="33"/>
      <c r="N15" s="33"/>
      <c r="O15" s="33"/>
      <c r="P15" s="46"/>
      <c r="Q15" s="33"/>
      <c r="R15" s="56"/>
      <c r="S15" s="79"/>
      <c r="T15" s="35"/>
    </row>
    <row r="16" spans="1:20" s="18" customFormat="1" x14ac:dyDescent="0.3">
      <c r="A16" s="57" t="s">
        <v>246</v>
      </c>
      <c r="B16" s="74"/>
      <c r="D16" s="30"/>
      <c r="E16" s="48"/>
      <c r="F16" s="39"/>
      <c r="G16" s="47"/>
      <c r="I16" s="46">
        <v>1</v>
      </c>
      <c r="J16" s="62" t="e">
        <f>modelis!G10</f>
        <v>#DIV/0!</v>
      </c>
      <c r="K16" s="41" t="e">
        <f>ROUND(F16*J16, 2)</f>
        <v>#DIV/0!</v>
      </c>
      <c r="L16" s="61" t="e">
        <f>modelis!G11</f>
        <v>#DIV/0!</v>
      </c>
      <c r="M16" s="41" t="e">
        <f>ROUND(F16*L16, 2)</f>
        <v>#DIV/0!</v>
      </c>
      <c r="N16" s="62" t="e">
        <f>modelis!G12</f>
        <v>#DIV/0!</v>
      </c>
      <c r="O16" s="41" t="e">
        <f>ROUND(F16*N16, 2)</f>
        <v>#DIV/0!</v>
      </c>
      <c r="P16" s="46">
        <v>2</v>
      </c>
      <c r="Q16" s="62" t="e">
        <f>modelis!G15</f>
        <v>#DIV/0!</v>
      </c>
      <c r="R16" s="56"/>
      <c r="S16" s="79"/>
      <c r="T16" s="42" t="e">
        <f>ROUND((K16+M16+O16)*Q16, 2)</f>
        <v>#DIV/0!</v>
      </c>
    </row>
    <row r="17" spans="1:20" x14ac:dyDescent="0.3">
      <c r="A17" s="33"/>
      <c r="B17" s="48" t="s">
        <v>79</v>
      </c>
      <c r="D17" s="39"/>
      <c r="E17" s="33"/>
      <c r="F17" s="30">
        <f>F10</f>
        <v>0</v>
      </c>
      <c r="G17" s="33"/>
      <c r="I17" s="46"/>
      <c r="J17" s="33"/>
      <c r="K17" s="33"/>
      <c r="L17" s="43"/>
      <c r="M17" s="33"/>
      <c r="N17" s="33"/>
      <c r="O17" s="33"/>
      <c r="P17" s="46"/>
      <c r="Q17" s="33"/>
      <c r="R17" s="56"/>
      <c r="S17" s="79"/>
      <c r="T17" s="35" t="e">
        <f>T10</f>
        <v>#DIV/0!</v>
      </c>
    </row>
    <row r="18" spans="1:20" x14ac:dyDescent="0.3">
      <c r="I18" s="19"/>
      <c r="P18" s="19"/>
      <c r="R18" s="78"/>
    </row>
    <row r="19" spans="1:20" x14ac:dyDescent="0.3">
      <c r="G19" s="18"/>
      <c r="I19" s="19"/>
      <c r="P19" s="19"/>
      <c r="R19" s="78"/>
    </row>
    <row r="20" spans="1:20" x14ac:dyDescent="0.3">
      <c r="B20" s="10" t="s">
        <v>80</v>
      </c>
      <c r="C20" s="10"/>
      <c r="D20" s="50"/>
      <c r="I20" s="19"/>
      <c r="P20" s="19"/>
      <c r="R20" s="78"/>
    </row>
    <row r="21" spans="1:20" x14ac:dyDescent="0.3">
      <c r="B21" s="10"/>
      <c r="C21" s="10"/>
      <c r="D21" s="50"/>
      <c r="I21" s="19"/>
      <c r="P21" s="19"/>
      <c r="R21" s="78"/>
    </row>
    <row r="22" spans="1:20" x14ac:dyDescent="0.3">
      <c r="B22" s="10" t="s">
        <v>54</v>
      </c>
      <c r="C22" s="10"/>
      <c r="D22" s="50"/>
      <c r="I22" s="19"/>
      <c r="P22" s="19"/>
      <c r="R22" s="78"/>
    </row>
    <row r="23" spans="1:20" x14ac:dyDescent="0.3">
      <c r="B23" s="10" t="s">
        <v>81</v>
      </c>
      <c r="C23" s="10" t="s">
        <v>89</v>
      </c>
      <c r="D23" s="50"/>
      <c r="I23" s="19"/>
      <c r="P23" s="19"/>
      <c r="R23" s="78"/>
    </row>
    <row r="24" spans="1:20" x14ac:dyDescent="0.3">
      <c r="B24" s="10"/>
      <c r="C24" s="10" t="s">
        <v>90</v>
      </c>
      <c r="D24" s="50"/>
      <c r="I24" s="19"/>
      <c r="P24" s="19"/>
      <c r="R24" s="78"/>
    </row>
    <row r="25" spans="1:20" x14ac:dyDescent="0.3">
      <c r="I25" s="19"/>
      <c r="P25" s="19"/>
      <c r="R25" s="78"/>
    </row>
    <row r="51" spans="6:6" x14ac:dyDescent="0.3">
      <c r="F51" s="113"/>
    </row>
  </sheetData>
  <autoFilter ref="A8:T17" xr:uid="{737B1C97-92DC-4A30-87C7-8E8B4E5E3AC8}"/>
  <mergeCells count="15">
    <mergeCell ref="L7:M7"/>
    <mergeCell ref="T7:T8"/>
    <mergeCell ref="I7:I8"/>
    <mergeCell ref="H7:H8"/>
    <mergeCell ref="J7:K7"/>
    <mergeCell ref="N7:O7"/>
    <mergeCell ref="P6:S7"/>
    <mergeCell ref="J6:O6"/>
    <mergeCell ref="G7:G8"/>
    <mergeCell ref="A5:D5"/>
    <mergeCell ref="D7:D8"/>
    <mergeCell ref="E7:E8"/>
    <mergeCell ref="F7:F8"/>
    <mergeCell ref="A7:A8"/>
    <mergeCell ref="B7:B8"/>
  </mergeCells>
  <phoneticPr fontId="18" type="noConversion"/>
  <pageMargins left="0.17" right="0.28000000000000003" top="0.28999999999999998" bottom="0" header="0" footer="0"/>
  <pageSetup paperSize="9" scale="69" fitToHeight="8" orientation="landscape" r:id="rId1"/>
  <headerFooter alignWithMargins="0"/>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5C71B-6BAF-436E-B245-8E4E50E930CB}">
  <sheetPr codeName="Sheet8">
    <tabColor rgb="FF92D050"/>
    <pageSetUpPr fitToPage="1"/>
  </sheetPr>
  <dimension ref="A1:T51"/>
  <sheetViews>
    <sheetView zoomScale="85" zoomScaleNormal="85" zoomScaleSheetLayoutView="85" workbookViewId="0">
      <selection activeCell="X22" sqref="X22"/>
    </sheetView>
  </sheetViews>
  <sheetFormatPr defaultColWidth="9.1796875" defaultRowHeight="14" x14ac:dyDescent="0.3"/>
  <cols>
    <col min="1" max="1" width="7.54296875" style="5" customWidth="1"/>
    <col min="2" max="2" width="39.1796875" style="5" customWidth="1"/>
    <col min="3" max="3" width="1.54296875" style="5" customWidth="1"/>
    <col min="4" max="4" width="10" style="49" customWidth="1"/>
    <col min="5" max="5" width="10" style="5" customWidth="1"/>
    <col min="6" max="6" width="11.54296875" style="49" customWidth="1"/>
    <col min="7" max="7" width="34.1796875" style="5" customWidth="1"/>
    <col min="8" max="8" width="0.81640625" style="5" customWidth="1"/>
    <col min="9" max="9" width="4.54296875" style="84" customWidth="1"/>
    <col min="10" max="10" width="8.453125" style="5" customWidth="1"/>
    <col min="11" max="11" width="9.1796875" style="5"/>
    <col min="12" max="12" width="8.26953125" style="5" customWidth="1"/>
    <col min="13" max="13" width="9.1796875" style="5"/>
    <col min="14" max="14" width="8.26953125" style="5" customWidth="1"/>
    <col min="15" max="15" width="9.1796875" style="5"/>
    <col min="16" max="16" width="4.54296875" style="84" customWidth="1"/>
    <col min="17" max="17" width="8.7265625" style="5" customWidth="1"/>
    <col min="18" max="18" width="4.54296875" style="85" customWidth="1"/>
    <col min="19" max="19" width="9" style="5" customWidth="1"/>
    <col min="20" max="20" width="12.26953125" style="5" customWidth="1"/>
    <col min="21" max="16384" width="9.1796875" style="5"/>
  </cols>
  <sheetData>
    <row r="1" spans="1:20" x14ac:dyDescent="0.3">
      <c r="E1" s="17"/>
      <c r="F1" s="77"/>
      <c r="I1" s="19"/>
      <c r="P1" s="19"/>
      <c r="R1" s="78"/>
      <c r="T1" s="8"/>
    </row>
    <row r="2" spans="1:20" x14ac:dyDescent="0.3">
      <c r="A2" s="9" t="s">
        <v>217</v>
      </c>
      <c r="C2" s="10"/>
      <c r="D2" s="50"/>
      <c r="I2" s="19"/>
      <c r="P2" s="19"/>
      <c r="R2" s="78"/>
    </row>
    <row r="3" spans="1:20" x14ac:dyDescent="0.3">
      <c r="A3" s="12" t="s">
        <v>218</v>
      </c>
      <c r="C3" s="52"/>
      <c r="D3" s="50"/>
      <c r="I3" s="19"/>
      <c r="P3" s="19"/>
      <c r="R3" s="78"/>
    </row>
    <row r="4" spans="1:20" x14ac:dyDescent="0.3">
      <c r="B4" s="10"/>
      <c r="C4" s="10"/>
      <c r="D4" s="50"/>
      <c r="I4" s="19"/>
      <c r="P4" s="19"/>
      <c r="R4" s="78"/>
    </row>
    <row r="5" spans="1:20" x14ac:dyDescent="0.3">
      <c r="A5" s="593" t="s">
        <v>101</v>
      </c>
      <c r="B5" s="593"/>
      <c r="C5" s="593"/>
      <c r="D5" s="593"/>
      <c r="I5" s="19"/>
      <c r="P5" s="19"/>
      <c r="R5" s="78"/>
    </row>
    <row r="6" spans="1:20" x14ac:dyDescent="0.3">
      <c r="B6" s="18"/>
      <c r="C6" s="18"/>
      <c r="D6" s="31"/>
      <c r="I6" s="19"/>
      <c r="J6" s="574" t="s">
        <v>55</v>
      </c>
      <c r="K6" s="574"/>
      <c r="L6" s="574"/>
      <c r="M6" s="574"/>
      <c r="N6" s="574"/>
      <c r="O6" s="574"/>
      <c r="P6" s="597" t="s">
        <v>56</v>
      </c>
      <c r="Q6" s="597"/>
      <c r="R6" s="597"/>
      <c r="S6" s="597"/>
    </row>
    <row r="7" spans="1:20" ht="42" customHeight="1" x14ac:dyDescent="0.3">
      <c r="A7" s="594" t="s">
        <v>57</v>
      </c>
      <c r="B7" s="594" t="s">
        <v>82</v>
      </c>
      <c r="C7" s="53"/>
      <c r="D7" s="601" t="s">
        <v>93</v>
      </c>
      <c r="E7" s="607" t="s">
        <v>94</v>
      </c>
      <c r="F7" s="601" t="s">
        <v>95</v>
      </c>
      <c r="G7" s="607" t="s">
        <v>96</v>
      </c>
      <c r="H7" s="579"/>
      <c r="I7" s="598" t="s">
        <v>63</v>
      </c>
      <c r="J7" s="597" t="s">
        <v>64</v>
      </c>
      <c r="K7" s="597"/>
      <c r="L7" s="597" t="s">
        <v>65</v>
      </c>
      <c r="M7" s="597"/>
      <c r="N7" s="597" t="s">
        <v>66</v>
      </c>
      <c r="O7" s="597"/>
      <c r="P7" s="597"/>
      <c r="Q7" s="597"/>
      <c r="R7" s="597"/>
      <c r="S7" s="597"/>
      <c r="T7" s="696" t="s">
        <v>84</v>
      </c>
    </row>
    <row r="8" spans="1:20" ht="72.75" customHeight="1" x14ac:dyDescent="0.3">
      <c r="A8" s="595"/>
      <c r="B8" s="595"/>
      <c r="C8" s="53"/>
      <c r="D8" s="602"/>
      <c r="E8" s="608"/>
      <c r="F8" s="602"/>
      <c r="G8" s="608"/>
      <c r="H8" s="579"/>
      <c r="I8" s="598"/>
      <c r="J8" s="21" t="s">
        <v>71</v>
      </c>
      <c r="K8" s="21" t="s">
        <v>72</v>
      </c>
      <c r="L8" s="21" t="s">
        <v>71</v>
      </c>
      <c r="M8" s="21" t="s">
        <v>72</v>
      </c>
      <c r="N8" s="21" t="s">
        <v>71</v>
      </c>
      <c r="O8" s="21" t="s">
        <v>72</v>
      </c>
      <c r="P8" s="24" t="s">
        <v>63</v>
      </c>
      <c r="Q8" s="25" t="s">
        <v>73</v>
      </c>
      <c r="R8" s="26" t="s">
        <v>63</v>
      </c>
      <c r="S8" s="25" t="s">
        <v>74</v>
      </c>
      <c r="T8" s="596"/>
    </row>
    <row r="9" spans="1:20" s="18" customFormat="1" x14ac:dyDescent="0.3">
      <c r="A9" s="1"/>
      <c r="B9" s="2"/>
      <c r="D9" s="30"/>
      <c r="E9" s="48"/>
      <c r="F9" s="30"/>
      <c r="G9" s="48"/>
      <c r="I9" s="46"/>
      <c r="J9" s="33"/>
      <c r="K9" s="33"/>
      <c r="L9" s="43"/>
      <c r="M9" s="33"/>
      <c r="N9" s="33"/>
      <c r="O9" s="33"/>
      <c r="P9" s="46"/>
      <c r="Q9" s="33"/>
      <c r="R9" s="56"/>
      <c r="S9" s="79"/>
      <c r="T9" s="35"/>
    </row>
    <row r="10" spans="1:20" s="18" customFormat="1" ht="70" x14ac:dyDescent="0.3">
      <c r="A10" s="87" t="s">
        <v>45</v>
      </c>
      <c r="B10" s="2" t="s">
        <v>243</v>
      </c>
      <c r="D10" s="30"/>
      <c r="E10" s="48"/>
      <c r="F10" s="30">
        <f>F11</f>
        <v>0</v>
      </c>
      <c r="G10" s="86"/>
      <c r="I10" s="46"/>
      <c r="J10" s="33"/>
      <c r="K10" s="33"/>
      <c r="L10" s="43"/>
      <c r="M10" s="33"/>
      <c r="N10" s="33"/>
      <c r="O10" s="33"/>
      <c r="P10" s="46"/>
      <c r="Q10" s="33"/>
      <c r="R10" s="56"/>
      <c r="S10" s="79"/>
      <c r="T10" s="35" t="e">
        <f>T11</f>
        <v>#DIV/0!</v>
      </c>
    </row>
    <row r="11" spans="1:20" s="18" customFormat="1" x14ac:dyDescent="0.3">
      <c r="A11" s="91" t="s">
        <v>244</v>
      </c>
      <c r="B11" s="47"/>
      <c r="D11" s="30"/>
      <c r="E11" s="48"/>
      <c r="F11" s="118"/>
      <c r="G11" s="119"/>
      <c r="I11" s="46">
        <v>1</v>
      </c>
      <c r="J11" s="62" t="e">
        <f>modelis!G10</f>
        <v>#DIV/0!</v>
      </c>
      <c r="K11" s="41" t="e">
        <f>ROUND(F11*J11, 2)</f>
        <v>#DIV/0!</v>
      </c>
      <c r="L11" s="61" t="e">
        <f>modelis!G11</f>
        <v>#DIV/0!</v>
      </c>
      <c r="M11" s="41" t="e">
        <f>ROUND(F11*L11, 2)</f>
        <v>#DIV/0!</v>
      </c>
      <c r="N11" s="62" t="e">
        <f>modelis!G12</f>
        <v>#DIV/0!</v>
      </c>
      <c r="O11" s="41" t="e">
        <f>ROUND(F11*N11, 2)</f>
        <v>#DIV/0!</v>
      </c>
      <c r="P11" s="46">
        <v>2</v>
      </c>
      <c r="Q11" s="62" t="e">
        <f>modelis!G15</f>
        <v>#DIV/0!</v>
      </c>
      <c r="R11" s="56"/>
      <c r="S11" s="79"/>
      <c r="T11" s="42" t="e">
        <f>ROUND((K11+M11+O11)*Q11, 2)</f>
        <v>#DIV/0!</v>
      </c>
    </row>
    <row r="12" spans="1:20" x14ac:dyDescent="0.3">
      <c r="A12" s="33"/>
      <c r="B12" s="48" t="s">
        <v>79</v>
      </c>
      <c r="D12" s="39"/>
      <c r="E12" s="33"/>
      <c r="F12" s="30">
        <f>F10</f>
        <v>0</v>
      </c>
      <c r="G12" s="33"/>
      <c r="I12" s="46"/>
      <c r="J12" s="33"/>
      <c r="K12" s="33"/>
      <c r="L12" s="43"/>
      <c r="M12" s="33"/>
      <c r="N12" s="33"/>
      <c r="O12" s="33"/>
      <c r="P12" s="46"/>
      <c r="Q12" s="33"/>
      <c r="R12" s="56"/>
      <c r="S12" s="79"/>
      <c r="T12" s="81" t="e">
        <f>T10</f>
        <v>#DIV/0!</v>
      </c>
    </row>
    <row r="13" spans="1:20" x14ac:dyDescent="0.3">
      <c r="I13" s="19"/>
      <c r="P13" s="19"/>
      <c r="R13" s="78"/>
    </row>
    <row r="14" spans="1:20" x14ac:dyDescent="0.3">
      <c r="G14" s="18"/>
      <c r="I14" s="19"/>
      <c r="P14" s="19"/>
      <c r="R14" s="78"/>
    </row>
    <row r="15" spans="1:20" x14ac:dyDescent="0.3">
      <c r="B15" s="10" t="s">
        <v>80</v>
      </c>
      <c r="C15" s="10"/>
      <c r="D15" s="50"/>
      <c r="I15" s="19"/>
      <c r="P15" s="19"/>
      <c r="R15" s="78"/>
    </row>
    <row r="16" spans="1:20" x14ac:dyDescent="0.3">
      <c r="B16" s="10"/>
      <c r="C16" s="10"/>
      <c r="D16" s="50"/>
      <c r="I16" s="19"/>
      <c r="P16" s="19"/>
      <c r="R16" s="78"/>
    </row>
    <row r="17" spans="2:18" x14ac:dyDescent="0.3">
      <c r="B17" s="10" t="s">
        <v>54</v>
      </c>
      <c r="C17" s="10"/>
      <c r="D17" s="50"/>
      <c r="I17" s="19"/>
      <c r="P17" s="19"/>
      <c r="R17" s="78"/>
    </row>
    <row r="18" spans="2:18" x14ac:dyDescent="0.3">
      <c r="B18" s="10" t="s">
        <v>81</v>
      </c>
      <c r="C18" s="10" t="s">
        <v>89</v>
      </c>
      <c r="D18" s="50"/>
      <c r="I18" s="19"/>
      <c r="P18" s="19"/>
      <c r="R18" s="78"/>
    </row>
    <row r="19" spans="2:18" x14ac:dyDescent="0.3">
      <c r="B19" s="10"/>
      <c r="C19" s="10" t="s">
        <v>90</v>
      </c>
      <c r="D19" s="50"/>
      <c r="I19" s="19"/>
      <c r="P19" s="19"/>
      <c r="R19" s="78"/>
    </row>
    <row r="20" spans="2:18" x14ac:dyDescent="0.3">
      <c r="I20" s="19"/>
      <c r="P20" s="19"/>
      <c r="R20" s="78"/>
    </row>
    <row r="51" spans="6:6" x14ac:dyDescent="0.3">
      <c r="F51" s="113"/>
    </row>
  </sheetData>
  <autoFilter ref="A8:T12" xr:uid="{9EE794CB-88D5-4D5E-99E0-82278938472F}"/>
  <mergeCells count="15">
    <mergeCell ref="G7:G8"/>
    <mergeCell ref="A5:D5"/>
    <mergeCell ref="D7:D8"/>
    <mergeCell ref="E7:E8"/>
    <mergeCell ref="F7:F8"/>
    <mergeCell ref="A7:A8"/>
    <mergeCell ref="B7:B8"/>
    <mergeCell ref="L7:M7"/>
    <mergeCell ref="T7:T8"/>
    <mergeCell ref="I7:I8"/>
    <mergeCell ref="H7:H8"/>
    <mergeCell ref="J7:K7"/>
    <mergeCell ref="N7:O7"/>
    <mergeCell ref="P6:S7"/>
    <mergeCell ref="J6:O6"/>
  </mergeCells>
  <phoneticPr fontId="18" type="noConversion"/>
  <pageMargins left="0.17" right="0.28000000000000003" top="0.28999999999999998" bottom="0" header="0" footer="0"/>
  <pageSetup paperSize="9" scale="69" fitToHeight="8" orientation="landscape" r:id="rId1"/>
  <headerFooter alignWithMargins="0"/>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0D845-FEF3-4761-9988-B09D81D99F6A}">
  <sheetPr codeName="Sheet9">
    <tabColor rgb="FF92D050"/>
    <pageSetUpPr fitToPage="1"/>
  </sheetPr>
  <dimension ref="A1:K51"/>
  <sheetViews>
    <sheetView zoomScale="85" zoomScaleNormal="85" zoomScaleSheetLayoutView="85" workbookViewId="0">
      <selection activeCell="Q29" sqref="Q29"/>
    </sheetView>
  </sheetViews>
  <sheetFormatPr defaultColWidth="9.1796875" defaultRowHeight="14" x14ac:dyDescent="0.3"/>
  <cols>
    <col min="1" max="1" width="7.54296875" style="5" customWidth="1"/>
    <col min="2" max="2" width="39.1796875" style="5" customWidth="1"/>
    <col min="3" max="3" width="1.54296875" style="5" customWidth="1"/>
    <col min="4" max="4" width="10" style="49" customWidth="1"/>
    <col min="5" max="5" width="10" style="5" customWidth="1"/>
    <col min="6" max="6" width="11.54296875" style="49" customWidth="1"/>
    <col min="7" max="7" width="34.1796875" style="5" customWidth="1"/>
    <col min="8" max="8" width="0.81640625" style="5" customWidth="1"/>
    <col min="9" max="9" width="4.54296875" style="84" customWidth="1"/>
    <col min="10" max="10" width="10" style="5" customWidth="1"/>
    <col min="11" max="11" width="12.26953125" style="5" customWidth="1"/>
    <col min="12" max="16384" width="9.1796875" style="5"/>
  </cols>
  <sheetData>
    <row r="1" spans="1:11" x14ac:dyDescent="0.3">
      <c r="E1" s="17"/>
      <c r="F1" s="77"/>
      <c r="I1" s="19"/>
      <c r="K1" s="8"/>
    </row>
    <row r="2" spans="1:11" x14ac:dyDescent="0.3">
      <c r="A2" s="9" t="s">
        <v>232</v>
      </c>
      <c r="C2" s="10"/>
      <c r="D2" s="50"/>
      <c r="I2" s="19"/>
    </row>
    <row r="3" spans="1:11" x14ac:dyDescent="0.3">
      <c r="A3" s="12" t="s">
        <v>218</v>
      </c>
      <c r="C3" s="52"/>
      <c r="D3" s="50"/>
      <c r="I3" s="19"/>
    </row>
    <row r="4" spans="1:11" x14ac:dyDescent="0.3">
      <c r="B4" s="10"/>
      <c r="C4" s="10"/>
      <c r="D4" s="50"/>
      <c r="I4" s="19"/>
    </row>
    <row r="5" spans="1:11" x14ac:dyDescent="0.3">
      <c r="A5" s="593" t="s">
        <v>102</v>
      </c>
      <c r="B5" s="593"/>
      <c r="C5" s="593"/>
      <c r="D5" s="593"/>
      <c r="I5" s="19"/>
    </row>
    <row r="6" spans="1:11" ht="15" customHeight="1" x14ac:dyDescent="0.3">
      <c r="B6" s="18"/>
      <c r="C6" s="18"/>
      <c r="D6" s="31"/>
      <c r="I6" s="89"/>
      <c r="J6" s="90"/>
    </row>
    <row r="7" spans="1:11" ht="42" customHeight="1" x14ac:dyDescent="0.3">
      <c r="A7" s="594" t="s">
        <v>57</v>
      </c>
      <c r="B7" s="594" t="s">
        <v>82</v>
      </c>
      <c r="C7" s="53"/>
      <c r="D7" s="601" t="s">
        <v>93</v>
      </c>
      <c r="E7" s="607" t="s">
        <v>94</v>
      </c>
      <c r="F7" s="601" t="s">
        <v>95</v>
      </c>
      <c r="G7" s="607" t="s">
        <v>96</v>
      </c>
      <c r="H7" s="579"/>
      <c r="I7" s="597" t="s">
        <v>56</v>
      </c>
      <c r="J7" s="597"/>
      <c r="K7" s="696" t="s">
        <v>103</v>
      </c>
    </row>
    <row r="8" spans="1:11" ht="72.75" customHeight="1" x14ac:dyDescent="0.3">
      <c r="A8" s="595"/>
      <c r="B8" s="595"/>
      <c r="C8" s="53"/>
      <c r="D8" s="602"/>
      <c r="E8" s="608"/>
      <c r="F8" s="602"/>
      <c r="G8" s="608"/>
      <c r="H8" s="579"/>
      <c r="I8" s="24" t="s">
        <v>63</v>
      </c>
      <c r="J8" s="25" t="s">
        <v>73</v>
      </c>
      <c r="K8" s="596"/>
    </row>
    <row r="9" spans="1:11" s="18" customFormat="1" x14ac:dyDescent="0.3">
      <c r="A9" s="1"/>
      <c r="B9" s="2"/>
      <c r="D9" s="30"/>
      <c r="E9" s="48"/>
      <c r="F9" s="30"/>
      <c r="G9" s="48"/>
      <c r="I9" s="46"/>
      <c r="J9" s="33"/>
      <c r="K9" s="35"/>
    </row>
    <row r="10" spans="1:11" s="18" customFormat="1" ht="28" x14ac:dyDescent="0.3">
      <c r="A10" s="1" t="s">
        <v>47</v>
      </c>
      <c r="B10" s="88" t="s">
        <v>458</v>
      </c>
      <c r="D10" s="30"/>
      <c r="E10" s="48"/>
      <c r="F10" s="30">
        <f>F11</f>
        <v>0</v>
      </c>
      <c r="G10" s="86"/>
      <c r="I10" s="46"/>
      <c r="J10" s="33"/>
      <c r="K10" s="35" t="e">
        <f>K11</f>
        <v>#DIV/0!</v>
      </c>
    </row>
    <row r="11" spans="1:11" s="18" customFormat="1" x14ac:dyDescent="0.3">
      <c r="A11" s="1"/>
      <c r="B11" s="2"/>
      <c r="D11" s="30"/>
      <c r="E11" s="48"/>
      <c r="F11" s="121"/>
      <c r="G11" s="122"/>
      <c r="I11" s="106">
        <f>2</f>
        <v>2</v>
      </c>
      <c r="J11" s="61" t="e">
        <f>modelis!G15</f>
        <v>#DIV/0!</v>
      </c>
      <c r="K11" s="42" t="e">
        <f>F11*J11</f>
        <v>#DIV/0!</v>
      </c>
    </row>
    <row r="12" spans="1:11" s="18" customFormat="1" x14ac:dyDescent="0.3">
      <c r="A12" s="1"/>
      <c r="B12" s="88"/>
      <c r="D12" s="30"/>
      <c r="E12" s="48"/>
      <c r="F12" s="30"/>
      <c r="G12" s="86"/>
      <c r="I12" s="46"/>
      <c r="J12" s="33"/>
      <c r="K12" s="35"/>
    </row>
    <row r="13" spans="1:11" s="18" customFormat="1" x14ac:dyDescent="0.3">
      <c r="A13" s="27"/>
      <c r="B13" s="75"/>
      <c r="D13" s="30"/>
      <c r="E13" s="48"/>
      <c r="F13" s="30"/>
      <c r="G13" s="86"/>
      <c r="I13" s="46"/>
      <c r="J13" s="33"/>
      <c r="K13" s="35"/>
    </row>
    <row r="14" spans="1:11" x14ac:dyDescent="0.3">
      <c r="A14" s="33"/>
      <c r="B14" s="48" t="s">
        <v>79</v>
      </c>
      <c r="D14" s="39"/>
      <c r="E14" s="33"/>
      <c r="F14" s="30">
        <f>F10</f>
        <v>0</v>
      </c>
      <c r="G14" s="33"/>
      <c r="I14" s="46"/>
      <c r="J14" s="33"/>
      <c r="K14" s="81" t="e">
        <f>K10</f>
        <v>#DIV/0!</v>
      </c>
    </row>
    <row r="15" spans="1:11" x14ac:dyDescent="0.3">
      <c r="I15" s="19"/>
    </row>
    <row r="16" spans="1:11" x14ac:dyDescent="0.3">
      <c r="G16" s="18"/>
      <c r="I16" s="19"/>
    </row>
    <row r="17" spans="2:9" x14ac:dyDescent="0.3">
      <c r="B17" s="10" t="s">
        <v>80</v>
      </c>
      <c r="C17" s="10"/>
      <c r="D17" s="50"/>
      <c r="I17" s="19"/>
    </row>
    <row r="18" spans="2:9" x14ac:dyDescent="0.3">
      <c r="B18" s="10"/>
      <c r="C18" s="10"/>
      <c r="D18" s="50"/>
      <c r="I18" s="19"/>
    </row>
    <row r="19" spans="2:9" x14ac:dyDescent="0.3">
      <c r="B19" s="10" t="s">
        <v>54</v>
      </c>
      <c r="C19" s="10"/>
      <c r="D19" s="50"/>
      <c r="I19" s="19"/>
    </row>
    <row r="20" spans="2:9" x14ac:dyDescent="0.3">
      <c r="B20" s="10" t="s">
        <v>81</v>
      </c>
      <c r="C20" s="10" t="s">
        <v>89</v>
      </c>
      <c r="D20" s="50"/>
      <c r="I20" s="19"/>
    </row>
    <row r="21" spans="2:9" x14ac:dyDescent="0.3">
      <c r="B21" s="10"/>
      <c r="C21" s="10" t="s">
        <v>90</v>
      </c>
      <c r="D21" s="50"/>
      <c r="I21" s="19"/>
    </row>
    <row r="22" spans="2:9" x14ac:dyDescent="0.3">
      <c r="I22" s="19"/>
    </row>
    <row r="51" spans="6:6" x14ac:dyDescent="0.3">
      <c r="F51" s="113"/>
    </row>
  </sheetData>
  <autoFilter ref="A8:K14" xr:uid="{34014759-140B-4B02-88B1-11AABC3D9403}"/>
  <mergeCells count="10">
    <mergeCell ref="K7:K8"/>
    <mergeCell ref="H7:H8"/>
    <mergeCell ref="I7:J7"/>
    <mergeCell ref="G7:G8"/>
    <mergeCell ref="A5:D5"/>
    <mergeCell ref="D7:D8"/>
    <mergeCell ref="E7:E8"/>
    <mergeCell ref="F7:F8"/>
    <mergeCell ref="A7:A8"/>
    <mergeCell ref="B7:B8"/>
  </mergeCells>
  <phoneticPr fontId="18" type="noConversion"/>
  <pageMargins left="0.17" right="0.28000000000000003" top="0.28999999999999998" bottom="0" header="0" footer="0"/>
  <pageSetup paperSize="9" fitToHeight="8" orientation="landscape" r:id="rId1"/>
  <headerFooter alignWithMargins="0"/>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3B92E-7278-4AC0-B107-A2DDB606B2F5}">
  <sheetPr>
    <tabColor theme="2" tint="-0.499984740745262"/>
  </sheetPr>
  <dimension ref="A1:O16"/>
  <sheetViews>
    <sheetView workbookViewId="0">
      <selection activeCell="K10" sqref="K10"/>
    </sheetView>
  </sheetViews>
  <sheetFormatPr defaultColWidth="9.1796875" defaultRowHeight="13" x14ac:dyDescent="0.3"/>
  <cols>
    <col min="1" max="1" width="20.54296875" style="457" customWidth="1"/>
    <col min="2" max="2" width="12" style="457" bestFit="1" customWidth="1"/>
    <col min="3" max="3" width="11" style="457" bestFit="1" customWidth="1"/>
    <col min="4" max="4" width="15.7265625" style="457" customWidth="1"/>
    <col min="5" max="5" width="21.1796875" style="457" customWidth="1"/>
    <col min="6" max="6" width="19.7265625" style="457" customWidth="1"/>
    <col min="7" max="7" width="21" style="457" customWidth="1"/>
    <col min="8" max="9" width="15.7265625" style="457" customWidth="1"/>
    <col min="10" max="10" width="12.26953125" style="457" customWidth="1"/>
    <col min="11" max="11" width="13.54296875" style="457" bestFit="1" customWidth="1"/>
    <col min="12" max="16384" width="9.1796875" style="457"/>
  </cols>
  <sheetData>
    <row r="1" spans="1:15" ht="14" x14ac:dyDescent="0.3">
      <c r="A1" s="460" t="s">
        <v>423</v>
      </c>
    </row>
    <row r="2" spans="1:15" x14ac:dyDescent="0.3">
      <c r="N2" s="461"/>
      <c r="O2" s="462"/>
    </row>
    <row r="3" spans="1:15" ht="60" customHeight="1" x14ac:dyDescent="0.3">
      <c r="A3" s="699" t="s">
        <v>410</v>
      </c>
      <c r="B3" s="699" t="s">
        <v>424</v>
      </c>
      <c r="C3" s="700" t="s">
        <v>425</v>
      </c>
      <c r="D3" s="700"/>
      <c r="E3" s="699" t="s">
        <v>426</v>
      </c>
      <c r="F3" s="699"/>
      <c r="G3" s="701" t="s">
        <v>427</v>
      </c>
      <c r="H3" s="697" t="s">
        <v>428</v>
      </c>
      <c r="I3" s="698"/>
    </row>
    <row r="4" spans="1:15" ht="39" x14ac:dyDescent="0.3">
      <c r="A4" s="699"/>
      <c r="B4" s="699"/>
      <c r="C4" s="463" t="s">
        <v>317</v>
      </c>
      <c r="D4" s="463" t="s">
        <v>429</v>
      </c>
      <c r="E4" s="463" t="s">
        <v>430</v>
      </c>
      <c r="F4" s="463" t="s">
        <v>431</v>
      </c>
      <c r="G4" s="702"/>
      <c r="H4" s="464" t="s">
        <v>432</v>
      </c>
      <c r="I4" s="458" t="s">
        <v>433</v>
      </c>
    </row>
    <row r="5" spans="1:15" ht="28" x14ac:dyDescent="0.3">
      <c r="A5" s="450" t="s">
        <v>417</v>
      </c>
      <c r="B5" s="465"/>
      <c r="C5" s="465"/>
      <c r="D5" s="465"/>
      <c r="E5" s="465"/>
      <c r="F5" s="465"/>
      <c r="G5" s="466"/>
      <c r="H5" s="458"/>
      <c r="I5" s="458"/>
    </row>
    <row r="6" spans="1:15" x14ac:dyDescent="0.3">
      <c r="A6" s="467"/>
      <c r="B6" s="465"/>
      <c r="C6" s="465"/>
      <c r="D6" s="468"/>
      <c r="E6" s="465"/>
      <c r="F6" s="465"/>
      <c r="G6" s="466"/>
      <c r="H6" s="458"/>
      <c r="I6" s="458"/>
    </row>
    <row r="7" spans="1:15" x14ac:dyDescent="0.3">
      <c r="A7" s="467"/>
      <c r="B7" s="465"/>
      <c r="C7" s="465"/>
      <c r="D7" s="468"/>
      <c r="E7" s="469"/>
      <c r="F7" s="465"/>
      <c r="G7" s="466"/>
      <c r="H7" s="458"/>
      <c r="I7" s="458"/>
    </row>
    <row r="8" spans="1:15" x14ac:dyDescent="0.3">
      <c r="A8" s="467"/>
      <c r="B8" s="465"/>
      <c r="C8" s="465"/>
      <c r="D8" s="468"/>
      <c r="E8" s="469"/>
      <c r="F8" s="465"/>
      <c r="G8" s="466"/>
      <c r="H8" s="458"/>
      <c r="I8" s="458"/>
    </row>
    <row r="9" spans="1:15" x14ac:dyDescent="0.3">
      <c r="A9" s="467"/>
      <c r="B9" s="465"/>
      <c r="C9" s="465"/>
      <c r="D9" s="468"/>
      <c r="E9" s="469"/>
      <c r="F9" s="465"/>
      <c r="G9" s="466"/>
      <c r="H9" s="458"/>
      <c r="I9" s="458"/>
    </row>
    <row r="10" spans="1:15" x14ac:dyDescent="0.3">
      <c r="A10" s="467"/>
      <c r="B10" s="465"/>
      <c r="C10" s="465"/>
      <c r="D10" s="468"/>
      <c r="E10" s="469"/>
      <c r="F10" s="465"/>
      <c r="G10" s="466"/>
      <c r="H10" s="458"/>
      <c r="I10" s="458"/>
    </row>
    <row r="11" spans="1:15" x14ac:dyDescent="0.3">
      <c r="A11" s="467"/>
      <c r="B11" s="465"/>
      <c r="C11" s="465"/>
      <c r="D11" s="468"/>
      <c r="E11" s="465"/>
      <c r="F11" s="465"/>
      <c r="G11" s="466"/>
      <c r="H11" s="458"/>
      <c r="I11" s="458"/>
    </row>
    <row r="12" spans="1:15" x14ac:dyDescent="0.3">
      <c r="A12" s="467"/>
      <c r="B12" s="465"/>
      <c r="C12" s="465"/>
      <c r="D12" s="465"/>
      <c r="E12" s="465"/>
      <c r="F12" s="465"/>
      <c r="G12" s="466"/>
      <c r="H12" s="458"/>
      <c r="I12" s="458"/>
    </row>
    <row r="13" spans="1:15" x14ac:dyDescent="0.3">
      <c r="A13" s="467"/>
      <c r="B13" s="465"/>
      <c r="C13" s="465"/>
      <c r="D13" s="465"/>
      <c r="E13" s="465"/>
      <c r="F13" s="465"/>
      <c r="G13" s="466"/>
      <c r="H13" s="458"/>
      <c r="I13" s="458"/>
    </row>
    <row r="14" spans="1:15" x14ac:dyDescent="0.3">
      <c r="A14" s="467"/>
      <c r="B14" s="465"/>
      <c r="C14" s="465"/>
      <c r="D14" s="465"/>
      <c r="E14" s="465"/>
      <c r="F14" s="465"/>
      <c r="G14" s="466"/>
      <c r="H14" s="458"/>
      <c r="I14" s="458"/>
    </row>
    <row r="15" spans="1:15" x14ac:dyDescent="0.3">
      <c r="A15" s="467"/>
      <c r="B15" s="465"/>
      <c r="C15" s="465"/>
      <c r="D15" s="465"/>
      <c r="E15" s="470"/>
      <c r="F15" s="465"/>
      <c r="G15" s="466"/>
      <c r="H15" s="458"/>
      <c r="I15" s="458"/>
    </row>
    <row r="16" spans="1:15" x14ac:dyDescent="0.3">
      <c r="A16" s="458"/>
      <c r="B16" s="458"/>
      <c r="C16" s="458"/>
      <c r="D16" s="458"/>
      <c r="E16" s="458"/>
      <c r="F16" s="458"/>
      <c r="G16" s="471"/>
      <c r="H16" s="458"/>
      <c r="I16" s="458"/>
    </row>
  </sheetData>
  <mergeCells count="6">
    <mergeCell ref="H3:I3"/>
    <mergeCell ref="A3:A4"/>
    <mergeCell ref="B3:B4"/>
    <mergeCell ref="C3:D3"/>
    <mergeCell ref="E3:F3"/>
    <mergeCell ref="G3:G4"/>
  </mergeCells>
  <pageMargins left="0.7" right="0.7" top="0.75" bottom="0.75" header="0.3" footer="0.3"/>
  <pageSetup paperSize="9" orientation="portrait" verticalDpi="0"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0CF77-9B60-484E-9861-53918129913C}">
  <sheetPr>
    <tabColor theme="2" tint="-0.499984740745262"/>
  </sheetPr>
  <dimension ref="A1:G11"/>
  <sheetViews>
    <sheetView workbookViewId="0">
      <selection activeCell="P32" sqref="P32"/>
    </sheetView>
  </sheetViews>
  <sheetFormatPr defaultColWidth="9.1796875" defaultRowHeight="14" x14ac:dyDescent="0.3"/>
  <cols>
    <col min="1" max="1" width="27.1796875" style="313" customWidth="1"/>
    <col min="2" max="2" width="14.453125" style="313" customWidth="1"/>
    <col min="3" max="3" width="26.453125" style="313" customWidth="1"/>
    <col min="4" max="4" width="19.54296875" style="313" customWidth="1"/>
    <col min="5" max="5" width="12.7265625" style="313" customWidth="1"/>
    <col min="6" max="6" width="14.1796875" style="313" customWidth="1"/>
    <col min="7" max="7" width="31.26953125" style="313" customWidth="1"/>
    <col min="8" max="16384" width="9.1796875" style="313"/>
  </cols>
  <sheetData>
    <row r="1" spans="1:7" x14ac:dyDescent="0.3">
      <c r="A1" s="472" t="s">
        <v>434</v>
      </c>
    </row>
    <row r="2" spans="1:7" ht="16.5" customHeight="1" x14ac:dyDescent="0.3"/>
    <row r="3" spans="1:7" ht="39" x14ac:dyDescent="0.3">
      <c r="A3" s="473" t="s">
        <v>435</v>
      </c>
      <c r="B3" s="473" t="s">
        <v>436</v>
      </c>
      <c r="C3" s="473" t="s">
        <v>437</v>
      </c>
      <c r="D3" s="473" t="s">
        <v>438</v>
      </c>
      <c r="E3" s="473" t="s">
        <v>439</v>
      </c>
      <c r="F3" s="473" t="s">
        <v>440</v>
      </c>
      <c r="G3" s="474" t="s">
        <v>441</v>
      </c>
    </row>
    <row r="4" spans="1:7" x14ac:dyDescent="0.3">
      <c r="A4" s="475" t="s">
        <v>442</v>
      </c>
      <c r="B4" s="475"/>
      <c r="C4" s="475"/>
      <c r="D4" s="475"/>
      <c r="E4" s="475"/>
      <c r="F4" s="475"/>
      <c r="G4" s="476"/>
    </row>
    <row r="5" spans="1:7" ht="12" customHeight="1" x14ac:dyDescent="0.3">
      <c r="A5" s="475" t="s">
        <v>443</v>
      </c>
      <c r="B5" s="475"/>
      <c r="C5" s="475"/>
      <c r="D5" s="475"/>
      <c r="E5" s="475"/>
      <c r="F5" s="475"/>
      <c r="G5" s="477"/>
    </row>
    <row r="6" spans="1:7" ht="15" customHeight="1" x14ac:dyDescent="0.3">
      <c r="A6" s="475" t="s">
        <v>444</v>
      </c>
      <c r="B6" s="475"/>
      <c r="C6" s="475"/>
      <c r="D6" s="475"/>
      <c r="E6" s="475"/>
      <c r="F6" s="475"/>
      <c r="G6" s="476"/>
    </row>
    <row r="7" spans="1:7" ht="15.75" customHeight="1" x14ac:dyDescent="0.3">
      <c r="A7" s="475" t="s">
        <v>126</v>
      </c>
      <c r="B7" s="475"/>
      <c r="C7" s="475"/>
      <c r="D7" s="475"/>
      <c r="E7" s="475"/>
      <c r="F7" s="475"/>
      <c r="G7" s="476"/>
    </row>
    <row r="8" spans="1:7" ht="26" x14ac:dyDescent="0.3">
      <c r="A8" s="475" t="s">
        <v>445</v>
      </c>
      <c r="B8" s="475"/>
      <c r="C8" s="475"/>
      <c r="D8" s="475"/>
      <c r="E8" s="475"/>
      <c r="F8" s="475"/>
      <c r="G8" s="477"/>
    </row>
    <row r="9" spans="1:7" x14ac:dyDescent="0.3">
      <c r="A9" s="475" t="s">
        <v>446</v>
      </c>
      <c r="B9" s="473"/>
      <c r="C9" s="475"/>
      <c r="D9" s="473"/>
      <c r="E9" s="473"/>
      <c r="F9" s="473"/>
      <c r="G9" s="475"/>
    </row>
    <row r="10" spans="1:7" x14ac:dyDescent="0.3">
      <c r="A10" s="478" t="s">
        <v>447</v>
      </c>
    </row>
    <row r="11" spans="1:7" x14ac:dyDescent="0.3">
      <c r="A11" s="478" t="s">
        <v>448</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70AB0-A7E2-418A-BDBB-D0D8B9DE4A01}">
  <sheetPr>
    <pageSetUpPr fitToPage="1"/>
  </sheetPr>
  <dimension ref="A3:U25"/>
  <sheetViews>
    <sheetView zoomScale="90" zoomScaleNormal="90" workbookViewId="0">
      <pane ySplit="7" topLeftCell="A8" activePane="bottomLeft" state="frozen"/>
      <selection pane="bottomLeft" activeCell="I35" sqref="I35"/>
    </sheetView>
  </sheetViews>
  <sheetFormatPr defaultRowHeight="14" x14ac:dyDescent="0.3"/>
  <cols>
    <col min="1" max="1" width="10.26953125" customWidth="1"/>
    <col min="2" max="2" width="8.26953125" customWidth="1"/>
    <col min="3" max="3" width="9" customWidth="1"/>
    <col min="4" max="4" width="12.453125" customWidth="1"/>
    <col min="5" max="5" width="8" bestFit="1" customWidth="1"/>
    <col min="6" max="16" width="8.1796875" customWidth="1"/>
    <col min="17" max="17" width="11.54296875" customWidth="1"/>
    <col min="18" max="18" width="0.7265625" customWidth="1"/>
    <col min="19" max="19" width="12" customWidth="1"/>
    <col min="20" max="20" width="1" customWidth="1"/>
    <col min="21" max="21" width="10.1796875" customWidth="1"/>
  </cols>
  <sheetData>
    <row r="3" spans="1:21" ht="14.5" x14ac:dyDescent="0.35">
      <c r="A3" s="548" t="s">
        <v>214</v>
      </c>
      <c r="B3" s="548"/>
      <c r="C3" s="548"/>
      <c r="D3" s="548"/>
      <c r="E3" s="548"/>
      <c r="F3" s="548"/>
      <c r="G3" s="548"/>
      <c r="H3" s="548"/>
      <c r="I3" s="548"/>
      <c r="J3" s="548"/>
      <c r="K3" s="548"/>
      <c r="L3" s="548"/>
      <c r="M3" s="548"/>
      <c r="N3" s="548"/>
      <c r="O3" s="548"/>
      <c r="P3" s="548"/>
      <c r="Q3" s="548"/>
    </row>
    <row r="4" spans="1:21" x14ac:dyDescent="0.3">
      <c r="L4" s="131"/>
      <c r="M4" s="131"/>
      <c r="N4" s="131"/>
      <c r="O4" s="131"/>
      <c r="P4" s="131"/>
      <c r="Q4" s="131"/>
    </row>
    <row r="5" spans="1:21" ht="14.5" x14ac:dyDescent="0.35">
      <c r="A5" s="136"/>
      <c r="B5" s="136"/>
      <c r="C5" s="136"/>
      <c r="D5" s="137"/>
      <c r="E5" s="136"/>
      <c r="F5" s="136"/>
      <c r="G5" s="136"/>
      <c r="H5" s="136"/>
      <c r="I5" s="136"/>
      <c r="J5" s="136"/>
      <c r="K5" s="136"/>
      <c r="L5" s="136"/>
      <c r="M5" s="136"/>
      <c r="N5" s="136"/>
      <c r="O5" s="136"/>
      <c r="P5" s="136"/>
      <c r="Q5" s="137"/>
    </row>
    <row r="6" spans="1:21" ht="29" x14ac:dyDescent="0.35">
      <c r="A6" s="549">
        <v>2016</v>
      </c>
      <c r="B6" s="177" t="s">
        <v>141</v>
      </c>
      <c r="C6" s="177">
        <v>191210</v>
      </c>
      <c r="D6" s="187">
        <v>200301</v>
      </c>
      <c r="E6" s="177">
        <v>170904</v>
      </c>
      <c r="F6" s="177">
        <v>170107</v>
      </c>
      <c r="G6" s="177">
        <v>170605</v>
      </c>
      <c r="H6" s="177">
        <v>170201</v>
      </c>
      <c r="I6" s="177">
        <v>200201</v>
      </c>
      <c r="J6" s="177">
        <v>200102</v>
      </c>
      <c r="K6" s="177">
        <v>170103</v>
      </c>
      <c r="L6" s="177" t="s">
        <v>142</v>
      </c>
      <c r="M6" s="177">
        <v>200303</v>
      </c>
      <c r="N6" s="177" t="s">
        <v>148</v>
      </c>
      <c r="O6" s="177" t="s">
        <v>149</v>
      </c>
      <c r="P6" s="177" t="s">
        <v>150</v>
      </c>
      <c r="Q6" s="551" t="s">
        <v>151</v>
      </c>
      <c r="R6" s="151"/>
      <c r="S6" s="178" t="s">
        <v>185</v>
      </c>
      <c r="T6" s="179"/>
      <c r="U6" s="178" t="s">
        <v>186</v>
      </c>
    </row>
    <row r="7" spans="1:21" ht="26" x14ac:dyDescent="0.35">
      <c r="A7" s="550"/>
      <c r="B7" s="138" t="s">
        <v>152</v>
      </c>
      <c r="C7" s="139" t="s">
        <v>153</v>
      </c>
      <c r="D7" s="187" t="s">
        <v>154</v>
      </c>
      <c r="E7" s="140" t="s">
        <v>155</v>
      </c>
      <c r="F7" s="140" t="s">
        <v>156</v>
      </c>
      <c r="G7" s="140" t="s">
        <v>157</v>
      </c>
      <c r="H7" s="140" t="s">
        <v>158</v>
      </c>
      <c r="I7" s="140" t="s">
        <v>159</v>
      </c>
      <c r="J7" s="140" t="s">
        <v>160</v>
      </c>
      <c r="K7" s="141" t="s">
        <v>161</v>
      </c>
      <c r="L7" s="140" t="s">
        <v>162</v>
      </c>
      <c r="M7" s="140" t="s">
        <v>163</v>
      </c>
      <c r="N7" s="140" t="s">
        <v>164</v>
      </c>
      <c r="O7" s="141" t="s">
        <v>165</v>
      </c>
      <c r="P7" s="141" t="s">
        <v>166</v>
      </c>
      <c r="Q7" s="552"/>
      <c r="R7" s="151"/>
      <c r="S7" s="180" t="s">
        <v>167</v>
      </c>
      <c r="T7" s="179"/>
      <c r="U7" s="180" t="s">
        <v>167</v>
      </c>
    </row>
    <row r="8" spans="1:21" ht="14.5" x14ac:dyDescent="0.35">
      <c r="A8" s="83">
        <v>2016.01</v>
      </c>
      <c r="B8" s="130"/>
      <c r="C8" s="130"/>
      <c r="D8" s="142"/>
      <c r="E8" s="130"/>
      <c r="F8" s="130"/>
      <c r="G8" s="130"/>
      <c r="H8" s="130"/>
      <c r="I8" s="130"/>
      <c r="J8" s="130"/>
      <c r="K8" s="130"/>
      <c r="L8" s="130"/>
      <c r="M8" s="130"/>
      <c r="N8" s="130"/>
      <c r="O8" s="130"/>
      <c r="P8" s="146"/>
      <c r="Q8" s="148">
        <f>SUM(B8:P8)</f>
        <v>0</v>
      </c>
      <c r="R8" s="151"/>
      <c r="S8" s="148"/>
      <c r="T8" s="181"/>
      <c r="U8" s="182"/>
    </row>
    <row r="9" spans="1:21" ht="14.5" x14ac:dyDescent="0.35">
      <c r="A9" s="83">
        <v>2016.02</v>
      </c>
      <c r="B9" s="130"/>
      <c r="D9" s="142"/>
      <c r="E9" s="130"/>
      <c r="F9" s="130"/>
      <c r="G9" s="130"/>
      <c r="H9" s="130"/>
      <c r="I9" s="130"/>
      <c r="J9" s="130"/>
      <c r="K9" s="130"/>
      <c r="L9" s="130"/>
      <c r="M9" s="130"/>
      <c r="N9" s="130"/>
      <c r="O9" s="130"/>
      <c r="P9" s="146"/>
      <c r="Q9" s="148">
        <f>SUM(B9:P9)</f>
        <v>0</v>
      </c>
      <c r="R9" s="151"/>
      <c r="S9" s="148"/>
      <c r="T9" s="181"/>
      <c r="U9" s="182"/>
    </row>
    <row r="10" spans="1:21" ht="14.5" x14ac:dyDescent="0.35">
      <c r="A10" s="83">
        <v>2016.03</v>
      </c>
      <c r="B10" s="130"/>
      <c r="C10" s="130"/>
      <c r="D10" s="142"/>
      <c r="E10" s="130"/>
      <c r="F10" s="130"/>
      <c r="G10" s="130"/>
      <c r="H10" s="130"/>
      <c r="I10" s="130"/>
      <c r="J10" s="130"/>
      <c r="K10" s="130"/>
      <c r="L10" s="130"/>
      <c r="M10" s="130"/>
      <c r="N10" s="130"/>
      <c r="O10" s="130"/>
      <c r="P10" s="146"/>
      <c r="Q10" s="148">
        <f t="shared" ref="Q10:Q19" si="0">SUM(B10:P10)</f>
        <v>0</v>
      </c>
      <c r="R10" s="151"/>
      <c r="S10" s="148"/>
      <c r="T10" s="181"/>
      <c r="U10" s="182"/>
    </row>
    <row r="11" spans="1:21" ht="14.5" x14ac:dyDescent="0.35">
      <c r="A11" s="135">
        <v>2016.04</v>
      </c>
      <c r="B11" s="143"/>
      <c r="C11" s="143"/>
      <c r="D11" s="144"/>
      <c r="E11" s="143"/>
      <c r="F11" s="143"/>
      <c r="G11" s="143"/>
      <c r="H11" s="143"/>
      <c r="I11" s="143"/>
      <c r="J11" s="143"/>
      <c r="K11" s="143"/>
      <c r="L11" s="143"/>
      <c r="M11" s="143"/>
      <c r="N11" s="143"/>
      <c r="O11" s="143"/>
      <c r="P11" s="183"/>
      <c r="Q11" s="184">
        <f>SUM(B11:P11)</f>
        <v>0</v>
      </c>
      <c r="R11" s="151"/>
      <c r="S11" s="184"/>
      <c r="T11" s="181"/>
      <c r="U11" s="184"/>
    </row>
    <row r="12" spans="1:21" ht="14.5" x14ac:dyDescent="0.35">
      <c r="A12" s="83">
        <v>2016.05</v>
      </c>
      <c r="B12" s="130"/>
      <c r="C12" s="130"/>
      <c r="D12" s="142"/>
      <c r="E12" s="130"/>
      <c r="F12" s="130"/>
      <c r="G12" s="130"/>
      <c r="H12" s="130"/>
      <c r="I12" s="130"/>
      <c r="J12" s="130"/>
      <c r="K12" s="130"/>
      <c r="L12" s="130"/>
      <c r="M12" s="130"/>
      <c r="N12" s="130"/>
      <c r="O12" s="130"/>
      <c r="P12" s="146"/>
      <c r="Q12" s="148">
        <f t="shared" si="0"/>
        <v>0</v>
      </c>
      <c r="R12" s="151"/>
      <c r="S12" s="148"/>
      <c r="T12" s="181"/>
      <c r="U12" s="148"/>
    </row>
    <row r="13" spans="1:21" ht="14.5" x14ac:dyDescent="0.35">
      <c r="A13" s="83">
        <v>2016.06</v>
      </c>
      <c r="B13" s="130"/>
      <c r="C13" s="130"/>
      <c r="D13" s="142"/>
      <c r="E13" s="130"/>
      <c r="F13" s="130"/>
      <c r="G13" s="130"/>
      <c r="H13" s="130"/>
      <c r="I13" s="130"/>
      <c r="J13" s="130"/>
      <c r="K13" s="130"/>
      <c r="L13" s="130"/>
      <c r="M13" s="130"/>
      <c r="N13" s="130"/>
      <c r="O13" s="130"/>
      <c r="P13" s="146"/>
      <c r="Q13" s="148">
        <f t="shared" si="0"/>
        <v>0</v>
      </c>
      <c r="R13" s="151"/>
      <c r="S13" s="148"/>
      <c r="T13" s="181"/>
      <c r="U13" s="148"/>
    </row>
    <row r="14" spans="1:21" ht="14.5" x14ac:dyDescent="0.35">
      <c r="A14" s="83">
        <v>2016.07</v>
      </c>
      <c r="B14" s="130"/>
      <c r="C14" s="130"/>
      <c r="D14" s="142"/>
      <c r="E14" s="130"/>
      <c r="F14" s="130"/>
      <c r="G14" s="130"/>
      <c r="H14" s="130"/>
      <c r="I14" s="130"/>
      <c r="J14" s="130"/>
      <c r="K14" s="130"/>
      <c r="L14" s="130"/>
      <c r="M14" s="130"/>
      <c r="N14" s="130"/>
      <c r="O14" s="130"/>
      <c r="P14" s="146"/>
      <c r="Q14" s="148">
        <f t="shared" si="0"/>
        <v>0</v>
      </c>
      <c r="R14" s="151"/>
      <c r="S14" s="148"/>
      <c r="T14" s="181"/>
      <c r="U14" s="148"/>
    </row>
    <row r="15" spans="1:21" ht="14.5" x14ac:dyDescent="0.35">
      <c r="A15" s="83">
        <v>2016.08</v>
      </c>
      <c r="B15" s="145"/>
      <c r="C15" s="146"/>
      <c r="D15" s="147"/>
      <c r="E15" s="146"/>
      <c r="F15" s="146"/>
      <c r="G15" s="146"/>
      <c r="H15" s="146"/>
      <c r="I15" s="146"/>
      <c r="J15" s="146"/>
      <c r="K15" s="146"/>
      <c r="L15" s="146"/>
      <c r="M15" s="146"/>
      <c r="N15" s="145"/>
      <c r="O15" s="145"/>
      <c r="P15" s="145"/>
      <c r="Q15" s="148">
        <f t="shared" si="0"/>
        <v>0</v>
      </c>
      <c r="R15" s="151"/>
      <c r="S15" s="148"/>
      <c r="T15" s="181"/>
      <c r="U15" s="148"/>
    </row>
    <row r="16" spans="1:21" ht="14.5" x14ac:dyDescent="0.35">
      <c r="A16" s="83">
        <v>2016.09</v>
      </c>
      <c r="B16" s="146"/>
      <c r="C16" s="146"/>
      <c r="D16" s="147"/>
      <c r="E16" s="146"/>
      <c r="F16" s="146"/>
      <c r="G16" s="146"/>
      <c r="H16" s="146"/>
      <c r="I16" s="146"/>
      <c r="J16" s="146"/>
      <c r="K16" s="146"/>
      <c r="L16" s="146"/>
      <c r="M16" s="146"/>
      <c r="N16" s="146"/>
      <c r="O16" s="146"/>
      <c r="P16" s="146"/>
      <c r="Q16" s="148">
        <f t="shared" si="0"/>
        <v>0</v>
      </c>
      <c r="R16" s="151"/>
      <c r="S16" s="148"/>
      <c r="T16" s="181"/>
      <c r="U16" s="148"/>
    </row>
    <row r="17" spans="1:21" ht="14.5" x14ac:dyDescent="0.35">
      <c r="A17" s="149">
        <v>2016.1</v>
      </c>
      <c r="B17" s="146"/>
      <c r="C17" s="146"/>
      <c r="D17" s="147"/>
      <c r="E17" s="146"/>
      <c r="F17" s="146"/>
      <c r="G17" s="146"/>
      <c r="H17" s="146"/>
      <c r="I17" s="146"/>
      <c r="J17" s="146"/>
      <c r="K17" s="146"/>
      <c r="L17" s="146"/>
      <c r="M17" s="146"/>
      <c r="N17" s="146"/>
      <c r="O17" s="146"/>
      <c r="P17" s="146"/>
      <c r="Q17" s="148">
        <f t="shared" si="0"/>
        <v>0</v>
      </c>
      <c r="R17" s="151"/>
      <c r="S17" s="148"/>
      <c r="T17" s="181"/>
      <c r="U17" s="148"/>
    </row>
    <row r="18" spans="1:21" ht="14.5" x14ac:dyDescent="0.35">
      <c r="A18" s="83">
        <v>2016.11</v>
      </c>
      <c r="B18" s="146"/>
      <c r="C18" s="176"/>
      <c r="D18" s="147"/>
      <c r="E18" s="146"/>
      <c r="F18" s="146"/>
      <c r="G18" s="146"/>
      <c r="H18" s="146"/>
      <c r="I18" s="146"/>
      <c r="J18" s="146"/>
      <c r="K18" s="146"/>
      <c r="L18" s="146"/>
      <c r="M18" s="146"/>
      <c r="N18" s="146"/>
      <c r="O18" s="146"/>
      <c r="P18" s="146"/>
      <c r="Q18" s="148">
        <f t="shared" si="0"/>
        <v>0</v>
      </c>
      <c r="R18" s="151"/>
      <c r="S18" s="148"/>
      <c r="T18" s="151"/>
      <c r="U18" s="148"/>
    </row>
    <row r="19" spans="1:21" s="151" customFormat="1" ht="14.5" x14ac:dyDescent="0.35">
      <c r="A19" s="150">
        <v>2016.12</v>
      </c>
      <c r="B19" s="174"/>
      <c r="C19" s="146"/>
      <c r="D19" s="175"/>
      <c r="E19" s="146"/>
      <c r="F19" s="146"/>
      <c r="G19" s="146"/>
      <c r="H19" s="146"/>
      <c r="I19" s="146"/>
      <c r="J19" s="146"/>
      <c r="K19" s="146"/>
      <c r="L19" s="146"/>
      <c r="M19" s="146"/>
      <c r="N19" s="146"/>
      <c r="O19" s="146"/>
      <c r="P19" s="146"/>
      <c r="Q19" s="148">
        <f t="shared" si="0"/>
        <v>0</v>
      </c>
      <c r="S19" s="148"/>
      <c r="U19" s="148"/>
    </row>
    <row r="20" spans="1:21" ht="14.5" x14ac:dyDescent="0.35">
      <c r="A20" s="83"/>
      <c r="B20" s="152">
        <f>SUM(B8:B19)</f>
        <v>0</v>
      </c>
      <c r="C20" s="152">
        <f>SUM(C8:C19)</f>
        <v>0</v>
      </c>
      <c r="D20" s="152">
        <f>SUM(D8:D19)</f>
        <v>0</v>
      </c>
      <c r="E20" s="152">
        <f t="shared" ref="E20:K20" si="1">SUM(E8:E19)</f>
        <v>0</v>
      </c>
      <c r="F20" s="152">
        <f t="shared" si="1"/>
        <v>0</v>
      </c>
      <c r="G20" s="152">
        <f t="shared" si="1"/>
        <v>0</v>
      </c>
      <c r="H20" s="152">
        <f t="shared" si="1"/>
        <v>0</v>
      </c>
      <c r="I20" s="152">
        <f t="shared" si="1"/>
        <v>0</v>
      </c>
      <c r="J20" s="152">
        <f t="shared" si="1"/>
        <v>0</v>
      </c>
      <c r="K20" s="152">
        <f t="shared" si="1"/>
        <v>0</v>
      </c>
      <c r="L20" s="152">
        <f>SUM(L8:L19)</f>
        <v>0</v>
      </c>
      <c r="M20" s="152">
        <f>SUM(M8:M19)</f>
        <v>0</v>
      </c>
      <c r="N20" s="152">
        <f>SUM(N8:N19)</f>
        <v>0</v>
      </c>
      <c r="O20" s="152">
        <f>SUM(O8:O19)</f>
        <v>0</v>
      </c>
      <c r="P20" s="152">
        <f>SUM(P8:P19)</f>
        <v>0</v>
      </c>
      <c r="Q20" s="152">
        <f>SUM(B20:P20)</f>
        <v>0</v>
      </c>
      <c r="R20" s="151"/>
      <c r="S20" s="185">
        <f>SUM(S8:S19)</f>
        <v>0</v>
      </c>
      <c r="T20" s="186"/>
      <c r="U20" s="185">
        <f>SUM(U8:U19)</f>
        <v>0</v>
      </c>
    </row>
    <row r="21" spans="1:21" ht="14.5" x14ac:dyDescent="0.35">
      <c r="A21" s="153"/>
      <c r="P21" s="151"/>
      <c r="Q21" s="154"/>
      <c r="R21" s="151"/>
      <c r="S21" s="181" t="e">
        <f>S20/Q20</f>
        <v>#DIV/0!</v>
      </c>
      <c r="T21" s="151"/>
      <c r="U21" s="181" t="e">
        <f>U20/Q20</f>
        <v>#DIV/0!</v>
      </c>
    </row>
    <row r="22" spans="1:21" x14ac:dyDescent="0.3">
      <c r="A22" s="153"/>
      <c r="B22" s="153"/>
      <c r="C22" s="153"/>
      <c r="D22" s="153"/>
      <c r="E22" s="153"/>
      <c r="F22" s="153"/>
      <c r="G22" s="153"/>
      <c r="H22" s="153"/>
    </row>
    <row r="23" spans="1:21" x14ac:dyDescent="0.3">
      <c r="A23" s="153"/>
    </row>
    <row r="24" spans="1:21" x14ac:dyDescent="0.3">
      <c r="A24" s="153"/>
    </row>
    <row r="25" spans="1:21" x14ac:dyDescent="0.3">
      <c r="A25" s="153"/>
      <c r="Q25" s="131"/>
    </row>
  </sheetData>
  <mergeCells count="3">
    <mergeCell ref="A3:Q3"/>
    <mergeCell ref="A6:A7"/>
    <mergeCell ref="Q6:Q7"/>
  </mergeCells>
  <pageMargins left="0.11811023622047245" right="0.11811023622047245" top="0.74803149606299213" bottom="0.74803149606299213"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597B2-D95E-4708-A5F5-F1507E15C587}">
  <sheetPr>
    <pageSetUpPr fitToPage="1"/>
  </sheetPr>
  <dimension ref="A1"/>
  <sheetViews>
    <sheetView zoomScale="90" zoomScaleNormal="90" workbookViewId="0">
      <pane ySplit="1" topLeftCell="A2" activePane="bottomLeft" state="frozen"/>
      <selection pane="bottomLeft" activeCell="N29" sqref="N29"/>
    </sheetView>
  </sheetViews>
  <sheetFormatPr defaultRowHeight="14" x14ac:dyDescent="0.3"/>
  <sheetData/>
  <pageMargins left="0.11811023622047245" right="0.11811023622047245" top="0.74803149606299213" bottom="0.74803149606299213" header="0.31496062992125984" footer="0.31496062992125984"/>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1922B-DB47-4FB5-8D16-242B6E3162A9}">
  <sheetPr codeName="Sheet1">
    <tabColor rgb="FF00B050"/>
    <pageSetUpPr fitToPage="1"/>
  </sheetPr>
  <dimension ref="A1:P26"/>
  <sheetViews>
    <sheetView zoomScale="80" zoomScaleNormal="80" zoomScaleSheetLayoutView="100" workbookViewId="0">
      <selection activeCell="B35" sqref="B35"/>
    </sheetView>
  </sheetViews>
  <sheetFormatPr defaultRowHeight="14" x14ac:dyDescent="0.3"/>
  <cols>
    <col min="1" max="1" width="6" style="96" customWidth="1"/>
    <col min="2" max="2" width="40" customWidth="1"/>
    <col min="3" max="3" width="9.453125" customWidth="1"/>
    <col min="4" max="4" width="17.453125" customWidth="1"/>
    <col min="5" max="5" width="14.1796875" customWidth="1"/>
    <col min="6" max="6" width="14.54296875" customWidth="1"/>
    <col min="7" max="7" width="16.1796875" customWidth="1"/>
    <col min="8" max="8" width="14.26953125" customWidth="1"/>
    <col min="9" max="9" width="17.453125" customWidth="1"/>
    <col min="10" max="10" width="18.26953125" customWidth="1"/>
    <col min="11" max="11" width="14.1796875" customWidth="1"/>
    <col min="12" max="12" width="14.54296875" customWidth="1"/>
    <col min="13" max="13" width="16.1796875" customWidth="1"/>
    <col min="14" max="14" width="14.26953125" customWidth="1"/>
    <col min="15" max="15" width="17.453125" customWidth="1"/>
    <col min="16" max="16" width="30.453125" customWidth="1"/>
  </cols>
  <sheetData>
    <row r="1" spans="1:16" ht="15" customHeight="1" x14ac:dyDescent="0.3">
      <c r="A1" s="9" t="s">
        <v>217</v>
      </c>
      <c r="B1" s="93"/>
      <c r="C1" s="93"/>
    </row>
    <row r="2" spans="1:16" ht="15" customHeight="1" x14ac:dyDescent="0.3">
      <c r="A2" s="12" t="s">
        <v>218</v>
      </c>
      <c r="B2" s="94"/>
      <c r="C2" s="94"/>
    </row>
    <row r="4" spans="1:16" ht="16.5" x14ac:dyDescent="0.3">
      <c r="A4" s="95" t="s">
        <v>216</v>
      </c>
      <c r="H4" s="98"/>
      <c r="I4" s="98"/>
      <c r="N4" s="98"/>
      <c r="O4" s="98"/>
    </row>
    <row r="6" spans="1:16" ht="26.25" customHeight="1" x14ac:dyDescent="0.3">
      <c r="A6" s="556"/>
      <c r="B6" s="554" t="s">
        <v>105</v>
      </c>
      <c r="C6" s="554" t="s">
        <v>140</v>
      </c>
      <c r="D6" s="557" t="s">
        <v>247</v>
      </c>
      <c r="E6" s="557"/>
      <c r="F6" s="557"/>
      <c r="G6" s="557"/>
      <c r="H6" s="557"/>
      <c r="I6" s="557"/>
      <c r="J6" s="557" t="s">
        <v>220</v>
      </c>
      <c r="K6" s="557"/>
      <c r="L6" s="557"/>
      <c r="M6" s="557"/>
      <c r="N6" s="557"/>
      <c r="O6" s="557"/>
      <c r="P6" s="559" t="s">
        <v>188</v>
      </c>
    </row>
    <row r="7" spans="1:16" ht="26.25" customHeight="1" x14ac:dyDescent="0.3">
      <c r="A7" s="556"/>
      <c r="B7" s="554"/>
      <c r="C7" s="554"/>
      <c r="D7" s="558" t="s">
        <v>106</v>
      </c>
      <c r="E7" s="557" t="s">
        <v>55</v>
      </c>
      <c r="F7" s="557"/>
      <c r="G7" s="557"/>
      <c r="H7" s="557"/>
      <c r="I7" s="557"/>
      <c r="J7" s="558" t="s">
        <v>106</v>
      </c>
      <c r="K7" s="557" t="s">
        <v>55</v>
      </c>
      <c r="L7" s="557"/>
      <c r="M7" s="557"/>
      <c r="N7" s="557"/>
      <c r="O7" s="557"/>
      <c r="P7" s="559"/>
    </row>
    <row r="8" spans="1:16" s="97" customFormat="1" ht="42" x14ac:dyDescent="0.3">
      <c r="A8" s="556"/>
      <c r="B8" s="555"/>
      <c r="C8" s="554"/>
      <c r="D8" s="558"/>
      <c r="E8" s="22" t="s">
        <v>64</v>
      </c>
      <c r="F8" s="22" t="s">
        <v>65</v>
      </c>
      <c r="G8" s="22" t="s">
        <v>66</v>
      </c>
      <c r="H8" s="21" t="s">
        <v>215</v>
      </c>
      <c r="I8" s="21" t="s">
        <v>219</v>
      </c>
      <c r="J8" s="558"/>
      <c r="K8" s="22" t="s">
        <v>64</v>
      </c>
      <c r="L8" s="22" t="s">
        <v>65</v>
      </c>
      <c r="M8" s="22" t="s">
        <v>66</v>
      </c>
      <c r="N8" s="21" t="s">
        <v>215</v>
      </c>
      <c r="O8" s="21" t="s">
        <v>219</v>
      </c>
      <c r="P8" s="559"/>
    </row>
    <row r="9" spans="1:16" x14ac:dyDescent="0.3">
      <c r="A9" s="229">
        <v>1</v>
      </c>
      <c r="B9" s="230" t="s">
        <v>107</v>
      </c>
      <c r="C9" s="230">
        <v>200301</v>
      </c>
      <c r="D9" s="231"/>
      <c r="E9" s="231"/>
      <c r="F9" s="231"/>
      <c r="G9" s="231"/>
      <c r="H9" s="231"/>
      <c r="I9" s="231"/>
      <c r="J9" s="231"/>
      <c r="K9" s="231"/>
      <c r="L9" s="231"/>
      <c r="M9" s="231"/>
      <c r="N9" s="231"/>
      <c r="O9" s="231"/>
      <c r="P9" s="241">
        <f>J9</f>
        <v>0</v>
      </c>
    </row>
    <row r="10" spans="1:16" x14ac:dyDescent="0.3">
      <c r="A10" s="36">
        <v>2</v>
      </c>
      <c r="B10" s="47" t="s">
        <v>108</v>
      </c>
      <c r="C10" s="47">
        <v>170107</v>
      </c>
      <c r="D10" s="232"/>
      <c r="E10" s="38"/>
      <c r="F10" s="38"/>
      <c r="G10" s="38"/>
      <c r="H10" s="38"/>
      <c r="I10" s="38"/>
      <c r="J10" s="232"/>
      <c r="K10" s="38"/>
      <c r="L10" s="38"/>
      <c r="M10" s="38"/>
      <c r="N10" s="38"/>
      <c r="O10" s="38"/>
      <c r="P10" s="190"/>
    </row>
    <row r="11" spans="1:16" x14ac:dyDescent="0.3">
      <c r="A11" s="36">
        <v>3</v>
      </c>
      <c r="B11" s="3" t="s">
        <v>143</v>
      </c>
      <c r="C11" s="3">
        <v>170201</v>
      </c>
      <c r="D11" s="232"/>
      <c r="E11" s="38"/>
      <c r="F11" s="38"/>
      <c r="G11" s="38"/>
      <c r="H11" s="38"/>
      <c r="I11" s="38"/>
      <c r="J11" s="232"/>
      <c r="K11" s="38"/>
      <c r="L11" s="38"/>
      <c r="M11" s="38"/>
      <c r="N11" s="38"/>
      <c r="O11" s="38"/>
      <c r="P11" s="190"/>
    </row>
    <row r="12" spans="1:16" ht="19.5" customHeight="1" x14ac:dyDescent="0.3">
      <c r="A12" s="36">
        <v>4</v>
      </c>
      <c r="B12" s="47" t="s">
        <v>248</v>
      </c>
      <c r="C12" s="233" t="s">
        <v>141</v>
      </c>
      <c r="D12" s="232"/>
      <c r="E12" s="38"/>
      <c r="F12" s="38"/>
      <c r="G12" s="38"/>
      <c r="H12" s="38"/>
      <c r="I12" s="38"/>
      <c r="J12" s="232"/>
      <c r="K12" s="38"/>
      <c r="L12" s="38"/>
      <c r="M12" s="38"/>
      <c r="N12" s="38"/>
      <c r="O12" s="38"/>
      <c r="P12" s="190"/>
    </row>
    <row r="13" spans="1:16" x14ac:dyDescent="0.3">
      <c r="A13" s="36">
        <v>5</v>
      </c>
      <c r="B13" s="3" t="s">
        <v>122</v>
      </c>
      <c r="C13" s="233" t="s">
        <v>142</v>
      </c>
      <c r="D13" s="232"/>
      <c r="E13" s="38"/>
      <c r="F13" s="38"/>
      <c r="G13" s="38"/>
      <c r="H13" s="38"/>
      <c r="I13" s="38"/>
      <c r="J13" s="232"/>
      <c r="K13" s="38"/>
      <c r="L13" s="38"/>
      <c r="M13" s="38"/>
      <c r="N13" s="38"/>
      <c r="O13" s="38"/>
      <c r="P13" s="190"/>
    </row>
    <row r="14" spans="1:16" x14ac:dyDescent="0.3">
      <c r="A14" s="36">
        <v>6</v>
      </c>
      <c r="B14" s="3" t="s">
        <v>123</v>
      </c>
      <c r="C14" s="3">
        <v>150102</v>
      </c>
      <c r="D14" s="232"/>
      <c r="E14" s="38"/>
      <c r="F14" s="38"/>
      <c r="G14" s="104"/>
      <c r="H14" s="104"/>
      <c r="I14" s="104"/>
      <c r="J14" s="232"/>
      <c r="K14" s="38"/>
      <c r="L14" s="38"/>
      <c r="M14" s="104"/>
      <c r="N14" s="104"/>
      <c r="O14" s="104"/>
      <c r="P14" s="190"/>
    </row>
    <row r="15" spans="1:16" x14ac:dyDescent="0.3">
      <c r="A15" s="36">
        <v>7</v>
      </c>
      <c r="B15" s="3" t="s">
        <v>144</v>
      </c>
      <c r="C15" s="3">
        <v>170103</v>
      </c>
      <c r="D15" s="232"/>
      <c r="E15" s="38"/>
      <c r="F15" s="38"/>
      <c r="G15" s="38"/>
      <c r="H15" s="38"/>
      <c r="I15" s="38"/>
      <c r="J15" s="232"/>
      <c r="K15" s="38"/>
      <c r="L15" s="38"/>
      <c r="M15" s="38"/>
      <c r="N15" s="38"/>
      <c r="O15" s="38"/>
      <c r="P15" s="190"/>
    </row>
    <row r="16" spans="1:16" x14ac:dyDescent="0.3">
      <c r="A16" s="36">
        <v>8</v>
      </c>
      <c r="B16" s="3" t="s">
        <v>124</v>
      </c>
      <c r="C16" s="3">
        <v>170605</v>
      </c>
      <c r="D16" s="232"/>
      <c r="E16" s="104"/>
      <c r="F16" s="38"/>
      <c r="G16" s="38"/>
      <c r="H16" s="38"/>
      <c r="I16" s="38"/>
      <c r="J16" s="232"/>
      <c r="K16" s="104"/>
      <c r="L16" s="38"/>
      <c r="M16" s="38"/>
      <c r="N16" s="38"/>
      <c r="O16" s="38"/>
      <c r="P16" s="190"/>
    </row>
    <row r="17" spans="1:16" x14ac:dyDescent="0.3">
      <c r="A17" s="36">
        <v>9</v>
      </c>
      <c r="B17" s="3" t="s">
        <v>125</v>
      </c>
      <c r="C17" s="3">
        <v>170904</v>
      </c>
      <c r="D17" s="232"/>
      <c r="E17" s="38"/>
      <c r="F17" s="104"/>
      <c r="G17" s="38"/>
      <c r="H17" s="38"/>
      <c r="I17" s="38"/>
      <c r="J17" s="232"/>
      <c r="K17" s="38"/>
      <c r="L17" s="104"/>
      <c r="M17" s="38"/>
      <c r="N17" s="38"/>
      <c r="O17" s="38"/>
      <c r="P17" s="190"/>
    </row>
    <row r="18" spans="1:16" x14ac:dyDescent="0.3">
      <c r="A18" s="36">
        <v>10</v>
      </c>
      <c r="B18" s="47" t="s">
        <v>147</v>
      </c>
      <c r="C18" s="3">
        <v>191201</v>
      </c>
      <c r="D18" s="232"/>
      <c r="E18" s="38"/>
      <c r="F18" s="38"/>
      <c r="G18" s="38"/>
      <c r="H18" s="38"/>
      <c r="I18" s="38"/>
      <c r="J18" s="232"/>
      <c r="K18" s="38"/>
      <c r="L18" s="38"/>
      <c r="M18" s="38"/>
      <c r="N18" s="38"/>
      <c r="O18" s="38"/>
      <c r="P18" s="190"/>
    </row>
    <row r="19" spans="1:16" x14ac:dyDescent="0.3">
      <c r="A19" s="36">
        <v>11</v>
      </c>
      <c r="B19" s="47" t="s">
        <v>146</v>
      </c>
      <c r="C19" s="3">
        <v>191204</v>
      </c>
      <c r="D19" s="232"/>
      <c r="E19" s="38"/>
      <c r="F19" s="38"/>
      <c r="G19" s="38"/>
      <c r="H19" s="38"/>
      <c r="I19" s="38"/>
      <c r="J19" s="232"/>
      <c r="K19" s="38"/>
      <c r="L19" s="38"/>
      <c r="M19" s="38"/>
      <c r="N19" s="38"/>
      <c r="O19" s="38"/>
      <c r="P19" s="190"/>
    </row>
    <row r="20" spans="1:16" x14ac:dyDescent="0.3">
      <c r="A20" s="36">
        <v>12</v>
      </c>
      <c r="B20" s="3" t="s">
        <v>126</v>
      </c>
      <c r="C20" s="3">
        <v>200102</v>
      </c>
      <c r="D20" s="232"/>
      <c r="E20" s="38"/>
      <c r="F20" s="38"/>
      <c r="G20" s="38"/>
      <c r="H20" s="38"/>
      <c r="I20" s="38"/>
      <c r="J20" s="232"/>
      <c r="K20" s="38"/>
      <c r="L20" s="38"/>
      <c r="M20" s="38"/>
      <c r="N20" s="38"/>
      <c r="O20" s="38"/>
      <c r="P20" s="190"/>
    </row>
    <row r="21" spans="1:16" x14ac:dyDescent="0.3">
      <c r="A21" s="36">
        <v>13</v>
      </c>
      <c r="B21" s="3" t="s">
        <v>127</v>
      </c>
      <c r="C21" s="3">
        <v>200201</v>
      </c>
      <c r="D21" s="232"/>
      <c r="E21" s="38"/>
      <c r="F21" s="104"/>
      <c r="G21" s="38"/>
      <c r="H21" s="38"/>
      <c r="I21" s="38"/>
      <c r="J21" s="232"/>
      <c r="K21" s="38"/>
      <c r="L21" s="104"/>
      <c r="M21" s="38"/>
      <c r="N21" s="38"/>
      <c r="O21" s="38"/>
      <c r="P21" s="190"/>
    </row>
    <row r="22" spans="1:16" s="98" customFormat="1" x14ac:dyDescent="0.3">
      <c r="A22" s="36">
        <v>14</v>
      </c>
      <c r="B22" s="47" t="s">
        <v>145</v>
      </c>
      <c r="C22" s="47">
        <v>200303</v>
      </c>
      <c r="D22" s="234"/>
      <c r="E22" s="104"/>
      <c r="F22" s="104"/>
      <c r="G22" s="104"/>
      <c r="H22" s="104"/>
      <c r="I22" s="104"/>
      <c r="J22" s="234"/>
      <c r="K22" s="104"/>
      <c r="L22" s="104"/>
      <c r="M22" s="104"/>
      <c r="N22" s="104"/>
      <c r="O22" s="104"/>
      <c r="P22" s="190"/>
    </row>
    <row r="23" spans="1:16" s="4" customFormat="1" x14ac:dyDescent="0.3">
      <c r="A23" s="235"/>
      <c r="B23" s="236" t="s">
        <v>109</v>
      </c>
      <c r="C23" s="236"/>
      <c r="D23" s="237">
        <f>SUM(D9:D22)</f>
        <v>0</v>
      </c>
      <c r="E23" s="237">
        <f>ROUND(SUM(E9:E22),2)</f>
        <v>0</v>
      </c>
      <c r="F23" s="237">
        <f>ROUND(SUM(F9:F22), 2)</f>
        <v>0</v>
      </c>
      <c r="G23" s="237">
        <f>ROUND(SUM(G9:G22), 2)</f>
        <v>0</v>
      </c>
      <c r="H23" s="237">
        <f>ROUND(SUM(H9:H22), 2)</f>
        <v>0</v>
      </c>
      <c r="I23" s="237">
        <f>ROUND(SUM(I9:I22), 2)</f>
        <v>0</v>
      </c>
      <c r="J23" s="237">
        <f>SUM(J9:J22)</f>
        <v>0</v>
      </c>
      <c r="K23" s="237">
        <f>ROUND(SUM(K9:K22),2)</f>
        <v>0</v>
      </c>
      <c r="L23" s="237">
        <f>ROUND(SUM(L9:L22), 2)</f>
        <v>0</v>
      </c>
      <c r="M23" s="237">
        <f>ROUND(SUM(M9:M22), 2)</f>
        <v>0</v>
      </c>
      <c r="N23" s="237">
        <f>ROUND(SUM(N9:N22), 2)</f>
        <v>0</v>
      </c>
      <c r="O23" s="237">
        <f>ROUND(SUM(O9:O22), 2)</f>
        <v>0</v>
      </c>
      <c r="P23" s="189">
        <f>SUM(P9:P22)</f>
        <v>0</v>
      </c>
    </row>
    <row r="24" spans="1:16" ht="31.5" customHeight="1" x14ac:dyDescent="0.3">
      <c r="A24" s="553" t="s">
        <v>110</v>
      </c>
      <c r="B24" s="553"/>
      <c r="C24" s="553"/>
      <c r="D24" s="3"/>
      <c r="E24" s="238" t="e">
        <f>E23/D23</f>
        <v>#DIV/0!</v>
      </c>
      <c r="F24" s="238" t="e">
        <f>F23/D23</f>
        <v>#DIV/0!</v>
      </c>
      <c r="G24" s="238" t="e">
        <f>G23/D23</f>
        <v>#DIV/0!</v>
      </c>
      <c r="H24" s="238" t="e">
        <f>H23/D23</f>
        <v>#DIV/0!</v>
      </c>
      <c r="I24" s="238" t="e">
        <f>I23/D23</f>
        <v>#DIV/0!</v>
      </c>
      <c r="J24" s="3"/>
      <c r="K24" s="238" t="e">
        <f>K23/J23</f>
        <v>#DIV/0!</v>
      </c>
      <c r="L24" s="238" t="e">
        <f>L23/J23</f>
        <v>#DIV/0!</v>
      </c>
      <c r="M24" s="238" t="e">
        <f>M23/J23</f>
        <v>#DIV/0!</v>
      </c>
      <c r="N24" s="238" t="e">
        <f>N23/J23</f>
        <v>#DIV/0!</v>
      </c>
      <c r="O24" s="238" t="e">
        <f>O23/J23</f>
        <v>#DIV/0!</v>
      </c>
      <c r="P24" s="192">
        <f>ROUND(SUM(P9:P23), 2)</f>
        <v>0</v>
      </c>
    </row>
    <row r="25" spans="1:16" ht="33.75" customHeight="1" x14ac:dyDescent="0.3">
      <c r="A25" s="553" t="s">
        <v>111</v>
      </c>
      <c r="B25" s="553"/>
      <c r="C25" s="553"/>
      <c r="D25" s="3"/>
      <c r="E25" s="239" t="e">
        <f>(G9+E9+F9+H9)/(G23+E23+F23+H23)</f>
        <v>#DIV/0!</v>
      </c>
      <c r="F25" s="240"/>
      <c r="G25" s="83"/>
      <c r="H25" s="83"/>
      <c r="I25" s="83"/>
      <c r="J25" s="3"/>
      <c r="K25" s="239" t="e">
        <f>(M9+K9+L9+N9)/(M23+K23+L23+N23)</f>
        <v>#DIV/0!</v>
      </c>
      <c r="L25" s="240"/>
      <c r="M25" s="83"/>
      <c r="N25" s="83"/>
      <c r="O25" s="83"/>
      <c r="P25" s="191"/>
    </row>
    <row r="26" spans="1:16" x14ac:dyDescent="0.3">
      <c r="A26" s="188" t="s">
        <v>189</v>
      </c>
    </row>
  </sheetData>
  <mergeCells count="12">
    <mergeCell ref="P6:P8"/>
    <mergeCell ref="C6:C8"/>
    <mergeCell ref="D6:I6"/>
    <mergeCell ref="D7:D8"/>
    <mergeCell ref="E7:I7"/>
    <mergeCell ref="A24:C24"/>
    <mergeCell ref="A25:C25"/>
    <mergeCell ref="B6:B8"/>
    <mergeCell ref="A6:A8"/>
    <mergeCell ref="J6:O6"/>
    <mergeCell ref="K7:O7"/>
    <mergeCell ref="J7:J8"/>
  </mergeCells>
  <phoneticPr fontId="28" type="noConversion"/>
  <pageMargins left="0.23622047244094491" right="0.19685039370078741" top="0.39370078740157483" bottom="0.15748031496062992" header="0.39370078740157483" footer="0.1574803149606299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BF075-0F70-4C65-8DCF-4B14E425CCBD}">
  <sheetPr codeName="Sheet2">
    <tabColor rgb="FF00B050"/>
    <pageSetUpPr fitToPage="1"/>
  </sheetPr>
  <dimension ref="A1:G26"/>
  <sheetViews>
    <sheetView zoomScale="80" zoomScaleNormal="80" zoomScaleSheetLayoutView="85" workbookViewId="0">
      <selection activeCell="R15" sqref="R15"/>
    </sheetView>
  </sheetViews>
  <sheetFormatPr defaultRowHeight="14" x14ac:dyDescent="0.3"/>
  <cols>
    <col min="1" max="1" width="10.54296875" style="99" customWidth="1"/>
    <col min="2" max="2" width="76.26953125" customWidth="1"/>
    <col min="3" max="3" width="27.7265625" style="97" customWidth="1"/>
    <col min="4" max="4" width="18.453125" customWidth="1"/>
    <col min="5" max="5" width="17.1796875" customWidth="1"/>
    <col min="6" max="6" width="18.453125" customWidth="1"/>
    <col min="7" max="7" width="17.1796875" customWidth="1"/>
  </cols>
  <sheetData>
    <row r="1" spans="1:7" x14ac:dyDescent="0.3">
      <c r="A1" s="9" t="s">
        <v>217</v>
      </c>
      <c r="B1" s="93"/>
    </row>
    <row r="2" spans="1:7" ht="15" customHeight="1" x14ac:dyDescent="0.3">
      <c r="A2" s="12" t="s">
        <v>218</v>
      </c>
      <c r="B2" s="94"/>
    </row>
    <row r="4" spans="1:7" ht="16.5" x14ac:dyDescent="0.35">
      <c r="B4" s="100" t="s">
        <v>221</v>
      </c>
    </row>
    <row r="6" spans="1:7" s="101" customFormat="1" ht="28.5" customHeight="1" x14ac:dyDescent="0.3">
      <c r="A6" s="563" t="s">
        <v>63</v>
      </c>
      <c r="B6" s="563" t="s">
        <v>196</v>
      </c>
      <c r="C6" s="563" t="s">
        <v>195</v>
      </c>
      <c r="D6" s="554" t="s">
        <v>224</v>
      </c>
      <c r="E6" s="554"/>
      <c r="F6" s="554" t="s">
        <v>194</v>
      </c>
      <c r="G6" s="554"/>
    </row>
    <row r="7" spans="1:7" s="97" customFormat="1" ht="36" customHeight="1" x14ac:dyDescent="0.3">
      <c r="A7" s="564"/>
      <c r="B7" s="564"/>
      <c r="C7" s="564"/>
      <c r="D7" s="23" t="s">
        <v>190</v>
      </c>
      <c r="E7" s="23" t="s">
        <v>191</v>
      </c>
      <c r="F7" s="23" t="s">
        <v>190</v>
      </c>
      <c r="G7" s="23" t="s">
        <v>191</v>
      </c>
    </row>
    <row r="8" spans="1:7" s="97" customFormat="1" ht="18.75" customHeight="1" x14ac:dyDescent="0.3">
      <c r="A8" s="564"/>
      <c r="B8" s="564"/>
      <c r="C8" s="564"/>
      <c r="D8" s="562"/>
      <c r="E8" s="560"/>
      <c r="F8" s="562" t="s">
        <v>112</v>
      </c>
      <c r="G8" s="560" t="s">
        <v>192</v>
      </c>
    </row>
    <row r="9" spans="1:7" s="97" customFormat="1" ht="26.25" customHeight="1" x14ac:dyDescent="0.3">
      <c r="A9" s="565"/>
      <c r="B9" s="565"/>
      <c r="C9" s="565"/>
      <c r="D9" s="561"/>
      <c r="E9" s="561"/>
      <c r="F9" s="561"/>
      <c r="G9" s="561"/>
    </row>
    <row r="10" spans="1:7" s="97" customFormat="1" ht="32.25" customHeight="1" x14ac:dyDescent="0.3">
      <c r="A10" s="563" t="s">
        <v>201</v>
      </c>
      <c r="B10" s="566" t="s">
        <v>193</v>
      </c>
      <c r="C10" s="194" t="s">
        <v>64</v>
      </c>
      <c r="D10" s="193"/>
      <c r="E10" s="196"/>
      <c r="F10" s="193"/>
      <c r="G10" s="196" t="e">
        <f>ROUND(apjomi!K24, 2)</f>
        <v>#DIV/0!</v>
      </c>
    </row>
    <row r="11" spans="1:7" s="97" customFormat="1" x14ac:dyDescent="0.3">
      <c r="A11" s="564"/>
      <c r="B11" s="567"/>
      <c r="C11" s="194" t="s">
        <v>65</v>
      </c>
      <c r="D11" s="193"/>
      <c r="E11" s="196"/>
      <c r="F11" s="193"/>
      <c r="G11" s="196" t="e">
        <f>ROUND(apjomi!L24, 2)</f>
        <v>#DIV/0!</v>
      </c>
    </row>
    <row r="12" spans="1:7" s="97" customFormat="1" ht="28" x14ac:dyDescent="0.3">
      <c r="A12" s="564"/>
      <c r="B12" s="567"/>
      <c r="C12" s="194" t="s">
        <v>197</v>
      </c>
      <c r="D12" s="193"/>
      <c r="E12" s="196"/>
      <c r="F12" s="193"/>
      <c r="G12" s="196" t="e">
        <f>ROUND(apjomi!M24, 2)</f>
        <v>#DIV/0!</v>
      </c>
    </row>
    <row r="13" spans="1:7" s="97" customFormat="1" x14ac:dyDescent="0.3">
      <c r="A13" s="564"/>
      <c r="B13" s="567"/>
      <c r="C13" s="194" t="s">
        <v>223</v>
      </c>
      <c r="D13" s="193"/>
      <c r="E13" s="196"/>
      <c r="F13" s="193"/>
      <c r="G13" s="196"/>
    </row>
    <row r="14" spans="1:7" s="97" customFormat="1" ht="32.25" customHeight="1" x14ac:dyDescent="0.3">
      <c r="A14" s="565"/>
      <c r="B14" s="568"/>
      <c r="C14" s="21" t="s">
        <v>219</v>
      </c>
      <c r="D14" s="134"/>
      <c r="E14" s="197"/>
      <c r="F14" s="134"/>
      <c r="G14" s="197" t="e">
        <f>ROUND(apjomi!O24, 2)</f>
        <v>#DIV/0!</v>
      </c>
    </row>
    <row r="15" spans="1:7" s="97" customFormat="1" ht="42" x14ac:dyDescent="0.3">
      <c r="A15" s="563" t="s">
        <v>202</v>
      </c>
      <c r="B15" s="566" t="s">
        <v>200</v>
      </c>
      <c r="C15" s="194" t="s">
        <v>204</v>
      </c>
      <c r="D15" s="193"/>
      <c r="E15" s="196"/>
      <c r="F15" s="193"/>
      <c r="G15" s="196" t="e">
        <f>ROUND(apjomi!K25, 2)</f>
        <v>#DIV/0!</v>
      </c>
    </row>
    <row r="16" spans="1:7" s="96" customFormat="1" ht="56.25" customHeight="1" x14ac:dyDescent="0.3">
      <c r="A16" s="565"/>
      <c r="B16" s="568"/>
      <c r="C16" s="21" t="s">
        <v>205</v>
      </c>
      <c r="D16" s="134"/>
      <c r="E16" s="197"/>
      <c r="F16" s="134"/>
      <c r="G16" s="197" t="e">
        <f>1-G15</f>
        <v>#DIV/0!</v>
      </c>
    </row>
    <row r="17" spans="1:7" s="96" customFormat="1" ht="31.5" customHeight="1" x14ac:dyDescent="0.3">
      <c r="A17" s="569" t="s">
        <v>203</v>
      </c>
      <c r="B17" s="566" t="s">
        <v>198</v>
      </c>
      <c r="C17" s="194" t="s">
        <v>199</v>
      </c>
      <c r="D17" s="195"/>
      <c r="E17" s="198"/>
      <c r="F17" s="195" t="e">
        <f>G23</f>
        <v>#DIV/0!</v>
      </c>
      <c r="G17" s="198"/>
    </row>
    <row r="18" spans="1:7" s="96" customFormat="1" x14ac:dyDescent="0.3">
      <c r="A18" s="570"/>
      <c r="B18" s="568"/>
      <c r="C18" s="22" t="s">
        <v>114</v>
      </c>
      <c r="D18" s="108"/>
      <c r="E18" s="134"/>
      <c r="F18" s="108" t="e">
        <f>G24</f>
        <v>#DIV/0!</v>
      </c>
      <c r="G18" s="134"/>
    </row>
    <row r="19" spans="1:7" s="96" customFormat="1" x14ac:dyDescent="0.3">
      <c r="A19" s="99"/>
      <c r="B19"/>
      <c r="C19" s="97"/>
      <c r="D19"/>
      <c r="E19"/>
      <c r="F19"/>
      <c r="G19"/>
    </row>
    <row r="20" spans="1:7" x14ac:dyDescent="0.3">
      <c r="C20"/>
      <c r="D20" s="102"/>
      <c r="F20" s="102"/>
    </row>
    <row r="21" spans="1:7" x14ac:dyDescent="0.3">
      <c r="C21"/>
      <c r="D21" s="102"/>
      <c r="F21" s="102"/>
    </row>
    <row r="22" spans="1:7" ht="70" x14ac:dyDescent="0.3">
      <c r="A22" s="95" t="s">
        <v>115</v>
      </c>
      <c r="B22" s="97"/>
      <c r="C22" s="22" t="s">
        <v>116</v>
      </c>
      <c r="D22" s="22" t="s">
        <v>117</v>
      </c>
      <c r="E22" s="22" t="s">
        <v>118</v>
      </c>
      <c r="F22" s="22" t="s">
        <v>117</v>
      </c>
      <c r="G22" s="22" t="s">
        <v>118</v>
      </c>
    </row>
    <row r="23" spans="1:7" ht="28" x14ac:dyDescent="0.3">
      <c r="A23" s="569">
        <v>3</v>
      </c>
      <c r="B23" s="571" t="s">
        <v>119</v>
      </c>
      <c r="C23" s="2" t="s">
        <v>113</v>
      </c>
      <c r="D23" s="242"/>
      <c r="E23" s="110" t="e">
        <f>D23/D25</f>
        <v>#DIV/0!</v>
      </c>
      <c r="F23" s="242"/>
      <c r="G23" s="110" t="e">
        <f>F23/F25</f>
        <v>#DIV/0!</v>
      </c>
    </row>
    <row r="24" spans="1:7" x14ac:dyDescent="0.3">
      <c r="A24" s="570"/>
      <c r="B24" s="572"/>
      <c r="C24" s="3" t="s">
        <v>114</v>
      </c>
      <c r="D24" s="242"/>
      <c r="E24" s="111" t="e">
        <f>D24/D25</f>
        <v>#DIV/0!</v>
      </c>
      <c r="F24" s="242"/>
      <c r="G24" s="111" t="e">
        <f>F24/F25</f>
        <v>#DIV/0!</v>
      </c>
    </row>
    <row r="25" spans="1:7" x14ac:dyDescent="0.3">
      <c r="A25"/>
      <c r="C25"/>
      <c r="D25" s="103">
        <f>SUM(D23:D24)</f>
        <v>0</v>
      </c>
      <c r="F25" s="103">
        <f>SUM(F23:F24)</f>
        <v>0</v>
      </c>
    </row>
    <row r="26" spans="1:7" x14ac:dyDescent="0.3">
      <c r="A26"/>
      <c r="B26" t="s">
        <v>120</v>
      </c>
      <c r="C26"/>
      <c r="D26" s="102"/>
      <c r="F26" s="102"/>
    </row>
  </sheetData>
  <mergeCells count="17">
    <mergeCell ref="B15:B16"/>
    <mergeCell ref="C6:C9"/>
    <mergeCell ref="E8:E9"/>
    <mergeCell ref="A23:A24"/>
    <mergeCell ref="B23:B24"/>
    <mergeCell ref="B17:B18"/>
    <mergeCell ref="A17:A18"/>
    <mergeCell ref="A15:A16"/>
    <mergeCell ref="F6:G6"/>
    <mergeCell ref="G8:G9"/>
    <mergeCell ref="F8:F9"/>
    <mergeCell ref="A10:A14"/>
    <mergeCell ref="B10:B14"/>
    <mergeCell ref="D6:E6"/>
    <mergeCell ref="D8:D9"/>
    <mergeCell ref="A6:A9"/>
    <mergeCell ref="B6:B9"/>
  </mergeCells>
  <phoneticPr fontId="28" type="noConversion"/>
  <pageMargins left="0.75" right="0.75" top="0.49" bottom="0" header="0.39" footer="0.15748031496062992"/>
  <pageSetup paperSize="9" scale="90"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31678-1E4E-4E04-8AB5-A666B763697A}">
  <sheetPr>
    <tabColor rgb="FFFFFF00"/>
    <outlinePr summaryBelow="0"/>
    <pageSetUpPr fitToPage="1"/>
  </sheetPr>
  <dimension ref="A1:AP77"/>
  <sheetViews>
    <sheetView tabSelected="1" zoomScale="90" zoomScaleNormal="90" workbookViewId="0">
      <selection activeCell="H82" sqref="H82"/>
    </sheetView>
  </sheetViews>
  <sheetFormatPr defaultColWidth="9.1796875" defaultRowHeight="12.5" outlineLevelRow="1" x14ac:dyDescent="0.25"/>
  <cols>
    <col min="1" max="1" width="9.1796875" style="307"/>
    <col min="2" max="2" width="77.453125" style="307" customWidth="1"/>
    <col min="3" max="3" width="13.54296875" style="308" customWidth="1"/>
    <col min="4" max="5" width="37" style="308" customWidth="1"/>
    <col min="6" max="6" width="9.54296875" style="307" bestFit="1" customWidth="1"/>
    <col min="7" max="11" width="9.1796875" style="307"/>
    <col min="12" max="12" width="17.54296875" style="307" customWidth="1"/>
    <col min="13" max="13" width="13.1796875" style="307" customWidth="1"/>
    <col min="14" max="16384" width="9.1796875" style="307"/>
  </cols>
  <sheetData>
    <row r="1" spans="1:6" ht="15.75" customHeight="1" x14ac:dyDescent="0.3">
      <c r="A1" s="344" t="s">
        <v>232</v>
      </c>
      <c r="F1" s="321"/>
    </row>
    <row r="2" spans="1:6" ht="15.5" x14ac:dyDescent="0.25">
      <c r="A2" s="344" t="s">
        <v>449</v>
      </c>
    </row>
    <row r="3" spans="1:6" ht="15.75" customHeight="1" x14ac:dyDescent="0.25">
      <c r="A3" s="343"/>
    </row>
    <row r="4" spans="1:6" ht="15" x14ac:dyDescent="0.3">
      <c r="A4" s="342" t="s">
        <v>450</v>
      </c>
      <c r="F4" s="321"/>
    </row>
    <row r="5" spans="1:6" ht="35.25" customHeight="1" x14ac:dyDescent="0.25">
      <c r="A5" s="341" t="s">
        <v>293</v>
      </c>
      <c r="B5" s="340" t="s">
        <v>292</v>
      </c>
      <c r="C5" s="335" t="s">
        <v>291</v>
      </c>
      <c r="D5" s="479" t="s">
        <v>451</v>
      </c>
      <c r="E5" s="479" t="s">
        <v>452</v>
      </c>
    </row>
    <row r="6" spans="1:6" ht="30" customHeight="1" x14ac:dyDescent="0.25">
      <c r="A6" s="324" t="s">
        <v>2</v>
      </c>
      <c r="B6" s="319" t="s">
        <v>0</v>
      </c>
      <c r="C6" s="318" t="s">
        <v>290</v>
      </c>
      <c r="D6" s="325">
        <f>D7+D11</f>
        <v>0</v>
      </c>
      <c r="E6" s="325">
        <f>E7+E11</f>
        <v>0</v>
      </c>
    </row>
    <row r="7" spans="1:6" ht="17.25" customHeight="1" x14ac:dyDescent="0.3">
      <c r="A7" s="337" t="s">
        <v>1</v>
      </c>
      <c r="B7" s="336" t="s">
        <v>289</v>
      </c>
      <c r="C7" s="335" t="s">
        <v>288</v>
      </c>
      <c r="D7" s="338">
        <f>SUM(D8:D10)</f>
        <v>0</v>
      </c>
      <c r="E7" s="338">
        <f>SUM(E8:E10)</f>
        <v>0</v>
      </c>
      <c r="F7" s="321"/>
    </row>
    <row r="8" spans="1:6" ht="14" outlineLevel="1" x14ac:dyDescent="0.25">
      <c r="A8" s="328" t="s">
        <v>7</v>
      </c>
      <c r="B8" s="327" t="s">
        <v>287</v>
      </c>
      <c r="C8" s="326"/>
      <c r="D8" s="333"/>
      <c r="E8" s="333"/>
    </row>
    <row r="9" spans="1:6" ht="14" outlineLevel="1" x14ac:dyDescent="0.25">
      <c r="A9" s="328" t="s">
        <v>8</v>
      </c>
      <c r="B9" s="327" t="s">
        <v>5</v>
      </c>
      <c r="C9" s="326"/>
      <c r="D9" s="333"/>
      <c r="E9" s="333"/>
    </row>
    <row r="10" spans="1:6" ht="15" customHeight="1" outlineLevel="1" x14ac:dyDescent="0.3">
      <c r="A10" s="328" t="s">
        <v>9</v>
      </c>
      <c r="B10" s="327" t="s">
        <v>6</v>
      </c>
      <c r="C10" s="326"/>
      <c r="D10" s="333"/>
      <c r="E10" s="333"/>
      <c r="F10" s="321"/>
    </row>
    <row r="11" spans="1:6" ht="16" x14ac:dyDescent="0.25">
      <c r="A11" s="337" t="s">
        <v>10</v>
      </c>
      <c r="B11" s="336" t="s">
        <v>11</v>
      </c>
      <c r="C11" s="335" t="s">
        <v>286</v>
      </c>
      <c r="D11" s="334"/>
      <c r="E11" s="334"/>
    </row>
    <row r="12" spans="1:6" ht="9" customHeight="1" x14ac:dyDescent="0.25">
      <c r="A12" s="312"/>
      <c r="B12" s="312"/>
      <c r="C12" s="311"/>
      <c r="D12" s="310"/>
      <c r="E12" s="310"/>
    </row>
    <row r="13" spans="1:6" ht="20.25" customHeight="1" x14ac:dyDescent="0.3">
      <c r="A13" s="332" t="s">
        <v>12</v>
      </c>
      <c r="B13" s="331" t="s">
        <v>13</v>
      </c>
      <c r="C13" s="318" t="s">
        <v>285</v>
      </c>
      <c r="D13" s="317">
        <f>SUM(D14:D15)</f>
        <v>0</v>
      </c>
      <c r="E13" s="317">
        <f>SUM(E14:E15)</f>
        <v>0</v>
      </c>
      <c r="F13" s="321"/>
    </row>
    <row r="14" spans="1:6" ht="15.75" customHeight="1" x14ac:dyDescent="0.25">
      <c r="A14" s="328" t="s">
        <v>14</v>
      </c>
      <c r="B14" s="327" t="s">
        <v>15</v>
      </c>
      <c r="C14" s="326"/>
      <c r="D14" s="333"/>
      <c r="E14" s="333"/>
    </row>
    <row r="15" spans="1:6" ht="15" customHeight="1" x14ac:dyDescent="0.25">
      <c r="A15" s="328" t="s">
        <v>16</v>
      </c>
      <c r="B15" s="327" t="s">
        <v>17</v>
      </c>
      <c r="C15" s="326"/>
      <c r="D15" s="333"/>
      <c r="E15" s="333"/>
    </row>
    <row r="16" spans="1:6" ht="8.25" customHeight="1" x14ac:dyDescent="0.3">
      <c r="A16" s="312"/>
      <c r="B16" s="312"/>
      <c r="C16" s="311"/>
      <c r="D16" s="310"/>
      <c r="E16" s="310"/>
      <c r="F16" s="321"/>
    </row>
    <row r="17" spans="1:6" ht="17.25" customHeight="1" x14ac:dyDescent="0.25">
      <c r="A17" s="332" t="s">
        <v>99</v>
      </c>
      <c r="B17" s="331" t="s">
        <v>52</v>
      </c>
      <c r="C17" s="318" t="s">
        <v>284</v>
      </c>
      <c r="D17" s="317">
        <f>D18+SUM(D29:D36)</f>
        <v>0</v>
      </c>
      <c r="E17" s="317">
        <f>E18+SUM(E29:E36)</f>
        <v>0</v>
      </c>
    </row>
    <row r="18" spans="1:6" ht="42" x14ac:dyDescent="0.25">
      <c r="A18" s="328" t="s">
        <v>283</v>
      </c>
      <c r="B18" s="480" t="s">
        <v>453</v>
      </c>
      <c r="C18" s="481"/>
      <c r="D18" s="333">
        <f>D19+D23+D24+D28</f>
        <v>0</v>
      </c>
      <c r="E18" s="333">
        <f>E19+E23+E24+E28</f>
        <v>0</v>
      </c>
    </row>
    <row r="19" spans="1:6" ht="14" x14ac:dyDescent="0.3">
      <c r="A19" s="482" t="s">
        <v>19</v>
      </c>
      <c r="B19" s="483" t="s">
        <v>282</v>
      </c>
      <c r="C19" s="329"/>
      <c r="D19" s="338">
        <f>SUM(D20:D22)</f>
        <v>0</v>
      </c>
      <c r="E19" s="484">
        <f>SUM(E20:E22)</f>
        <v>0</v>
      </c>
      <c r="F19" s="321"/>
    </row>
    <row r="20" spans="1:6" ht="14" outlineLevel="1" x14ac:dyDescent="0.25">
      <c r="A20" s="328" t="s">
        <v>281</v>
      </c>
      <c r="B20" s="485" t="s">
        <v>280</v>
      </c>
      <c r="C20" s="481"/>
      <c r="D20" s="333"/>
      <c r="E20" s="486"/>
    </row>
    <row r="21" spans="1:6" ht="28" outlineLevel="1" x14ac:dyDescent="0.25">
      <c r="A21" s="328" t="s">
        <v>279</v>
      </c>
      <c r="B21" s="485" t="s">
        <v>278</v>
      </c>
      <c r="C21" s="481"/>
      <c r="D21" s="333"/>
      <c r="E21" s="486"/>
    </row>
    <row r="22" spans="1:6" ht="28" outlineLevel="1" x14ac:dyDescent="0.3">
      <c r="A22" s="328" t="s">
        <v>277</v>
      </c>
      <c r="B22" s="485" t="s">
        <v>276</v>
      </c>
      <c r="C22" s="481"/>
      <c r="D22" s="333"/>
      <c r="E22" s="486"/>
      <c r="F22" s="321"/>
    </row>
    <row r="23" spans="1:6" ht="28" x14ac:dyDescent="0.25">
      <c r="A23" s="482" t="s">
        <v>21</v>
      </c>
      <c r="B23" s="483" t="s">
        <v>454</v>
      </c>
      <c r="C23" s="329"/>
      <c r="D23" s="338"/>
      <c r="E23" s="338"/>
    </row>
    <row r="24" spans="1:6" ht="14" x14ac:dyDescent="0.25">
      <c r="A24" s="482" t="s">
        <v>23</v>
      </c>
      <c r="B24" s="483" t="s">
        <v>275</v>
      </c>
      <c r="C24" s="329"/>
      <c r="D24" s="338">
        <f>SUM(D25:D27)</f>
        <v>0</v>
      </c>
      <c r="E24" s="338">
        <f>SUM(E25:E27)</f>
        <v>0</v>
      </c>
    </row>
    <row r="25" spans="1:6" ht="42" outlineLevel="1" x14ac:dyDescent="0.3">
      <c r="A25" s="328" t="s">
        <v>274</v>
      </c>
      <c r="B25" s="485" t="s">
        <v>273</v>
      </c>
      <c r="C25" s="481"/>
      <c r="D25" s="330"/>
      <c r="E25" s="330"/>
      <c r="F25" s="321"/>
    </row>
    <row r="26" spans="1:6" ht="14" outlineLevel="1" x14ac:dyDescent="0.25">
      <c r="A26" s="328" t="s">
        <v>272</v>
      </c>
      <c r="B26" s="485" t="s">
        <v>271</v>
      </c>
      <c r="C26" s="481"/>
      <c r="D26" s="330"/>
      <c r="E26" s="330"/>
    </row>
    <row r="27" spans="1:6" ht="14" outlineLevel="1" x14ac:dyDescent="0.25">
      <c r="A27" s="328" t="s">
        <v>270</v>
      </c>
      <c r="B27" s="485" t="s">
        <v>269</v>
      </c>
      <c r="C27" s="481"/>
      <c r="D27" s="330"/>
      <c r="E27" s="330"/>
    </row>
    <row r="28" spans="1:6" ht="28" x14ac:dyDescent="0.3">
      <c r="A28" s="482" t="s">
        <v>25</v>
      </c>
      <c r="B28" s="483" t="s">
        <v>455</v>
      </c>
      <c r="C28" s="329"/>
      <c r="D28" s="338"/>
      <c r="E28" s="338"/>
      <c r="F28" s="321"/>
    </row>
    <row r="29" spans="1:6" ht="14" x14ac:dyDescent="0.25">
      <c r="A29" s="328" t="s">
        <v>26</v>
      </c>
      <c r="B29" s="327" t="s">
        <v>51</v>
      </c>
      <c r="C29" s="326"/>
      <c r="D29" s="333"/>
      <c r="E29" s="333"/>
    </row>
    <row r="30" spans="1:6" ht="14" x14ac:dyDescent="0.25">
      <c r="A30" s="328" t="s">
        <v>28</v>
      </c>
      <c r="B30" s="328" t="s">
        <v>268</v>
      </c>
      <c r="C30" s="326"/>
      <c r="D30" s="333"/>
      <c r="E30" s="333"/>
    </row>
    <row r="31" spans="1:6" ht="28" x14ac:dyDescent="0.3">
      <c r="A31" s="328" t="s">
        <v>29</v>
      </c>
      <c r="B31" s="328" t="s">
        <v>32</v>
      </c>
      <c r="C31" s="326"/>
      <c r="D31" s="333"/>
      <c r="E31" s="333"/>
      <c r="F31" s="321"/>
    </row>
    <row r="32" spans="1:6" ht="14" x14ac:dyDescent="0.25">
      <c r="A32" s="328" t="s">
        <v>31</v>
      </c>
      <c r="B32" s="328" t="s">
        <v>267</v>
      </c>
      <c r="C32" s="326"/>
      <c r="D32" s="333"/>
      <c r="E32" s="333"/>
    </row>
    <row r="33" spans="1:6" ht="28" x14ac:dyDescent="0.25">
      <c r="A33" s="328" t="s">
        <v>33</v>
      </c>
      <c r="B33" s="328" t="s">
        <v>34</v>
      </c>
      <c r="C33" s="326"/>
      <c r="D33" s="333"/>
      <c r="E33" s="333"/>
    </row>
    <row r="34" spans="1:6" ht="14" x14ac:dyDescent="0.3">
      <c r="A34" s="328" t="s">
        <v>35</v>
      </c>
      <c r="B34" s="328" t="s">
        <v>266</v>
      </c>
      <c r="C34" s="326"/>
      <c r="D34" s="333"/>
      <c r="E34" s="333"/>
      <c r="F34" s="321"/>
    </row>
    <row r="35" spans="1:6" ht="14" x14ac:dyDescent="0.25">
      <c r="A35" s="328" t="s">
        <v>37</v>
      </c>
      <c r="B35" s="327" t="s">
        <v>38</v>
      </c>
      <c r="C35" s="326"/>
      <c r="D35" s="333"/>
      <c r="E35" s="333"/>
    </row>
    <row r="36" spans="1:6" ht="14" x14ac:dyDescent="0.25">
      <c r="A36" s="328" t="s">
        <v>39</v>
      </c>
      <c r="B36" s="327" t="s">
        <v>40</v>
      </c>
      <c r="C36" s="326"/>
      <c r="D36" s="333"/>
      <c r="E36" s="333"/>
    </row>
    <row r="37" spans="1:6" ht="9" customHeight="1" x14ac:dyDescent="0.3">
      <c r="A37" s="312"/>
      <c r="B37" s="312"/>
      <c r="C37" s="311"/>
      <c r="D37" s="310"/>
      <c r="E37" s="310"/>
      <c r="F37" s="321"/>
    </row>
    <row r="38" spans="1:6" ht="28.5" customHeight="1" x14ac:dyDescent="0.25">
      <c r="A38" s="324" t="s">
        <v>41</v>
      </c>
      <c r="B38" s="487" t="s">
        <v>456</v>
      </c>
      <c r="C38" s="318" t="s">
        <v>265</v>
      </c>
      <c r="D38" s="325">
        <f>D13+D17</f>
        <v>0</v>
      </c>
      <c r="E38" s="325">
        <f>E13+E17</f>
        <v>0</v>
      </c>
    </row>
    <row r="39" spans="1:6" ht="12.75" customHeight="1" x14ac:dyDescent="0.25">
      <c r="A39" s="312"/>
      <c r="B39" s="312"/>
      <c r="C39" s="311"/>
      <c r="D39" s="310"/>
      <c r="E39" s="310"/>
    </row>
    <row r="40" spans="1:6" ht="19.5" customHeight="1" x14ac:dyDescent="0.3">
      <c r="A40" s="324" t="s">
        <v>43</v>
      </c>
      <c r="B40" s="319" t="s">
        <v>42</v>
      </c>
      <c r="C40" s="318" t="s">
        <v>264</v>
      </c>
      <c r="D40" s="317"/>
      <c r="E40" s="317"/>
      <c r="F40" s="321"/>
    </row>
    <row r="41" spans="1:6" ht="15" customHeight="1" x14ac:dyDescent="0.25">
      <c r="A41" s="312"/>
      <c r="B41" s="312"/>
      <c r="C41" s="311"/>
      <c r="D41" s="310"/>
      <c r="E41" s="310"/>
    </row>
    <row r="42" spans="1:6" ht="30" x14ac:dyDescent="0.25">
      <c r="A42" s="324" t="s">
        <v>45</v>
      </c>
      <c r="B42" s="319" t="s">
        <v>457</v>
      </c>
      <c r="C42" s="318" t="s">
        <v>263</v>
      </c>
      <c r="D42" s="317"/>
      <c r="E42" s="317"/>
    </row>
    <row r="43" spans="1:6" ht="15" customHeight="1" x14ac:dyDescent="0.3">
      <c r="A43" s="312"/>
      <c r="B43" s="312"/>
      <c r="C43" s="311"/>
      <c r="D43" s="310"/>
      <c r="E43" s="310"/>
      <c r="F43" s="321"/>
    </row>
    <row r="44" spans="1:6" ht="23.25" customHeight="1" x14ac:dyDescent="0.25">
      <c r="A44" s="320" t="s">
        <v>47</v>
      </c>
      <c r="B44" s="319" t="s">
        <v>458</v>
      </c>
      <c r="C44" s="318" t="s">
        <v>262</v>
      </c>
      <c r="D44" s="317"/>
      <c r="E44" s="317"/>
    </row>
    <row r="45" spans="1:6" ht="13.5" customHeight="1" x14ac:dyDescent="0.25">
      <c r="A45" s="312"/>
      <c r="B45" s="312"/>
      <c r="C45" s="311"/>
      <c r="D45" s="310"/>
      <c r="E45" s="310"/>
    </row>
    <row r="46" spans="1:6" ht="19.5" customHeight="1" x14ac:dyDescent="0.3">
      <c r="A46" s="316" t="s">
        <v>261</v>
      </c>
      <c r="B46" s="316" t="s">
        <v>260</v>
      </c>
      <c r="C46" s="323"/>
      <c r="D46" s="322">
        <f>D42+D40+D38+D6-D44</f>
        <v>0</v>
      </c>
      <c r="E46" s="322">
        <f>E42+E40+E38+E6-E44</f>
        <v>0</v>
      </c>
      <c r="F46" s="321"/>
    </row>
    <row r="47" spans="1:6" ht="9" customHeight="1" x14ac:dyDescent="0.25">
      <c r="A47" s="312"/>
      <c r="B47" s="312"/>
      <c r="C47" s="311"/>
      <c r="D47" s="310"/>
      <c r="E47" s="310"/>
    </row>
    <row r="48" spans="1:6" ht="21.75" customHeight="1" x14ac:dyDescent="0.25">
      <c r="A48" s="320" t="s">
        <v>259</v>
      </c>
      <c r="B48" s="319" t="s">
        <v>48</v>
      </c>
      <c r="C48" s="318" t="s">
        <v>258</v>
      </c>
      <c r="D48" s="317">
        <f>D46*0</f>
        <v>0</v>
      </c>
      <c r="E48" s="317">
        <f>E46*0</f>
        <v>0</v>
      </c>
    </row>
    <row r="49" spans="1:42" ht="9" customHeight="1" x14ac:dyDescent="0.25">
      <c r="A49" s="312"/>
      <c r="B49" s="312"/>
      <c r="C49" s="311"/>
      <c r="D49" s="310"/>
      <c r="E49" s="310"/>
    </row>
    <row r="50" spans="1:42" ht="23.25" customHeight="1" x14ac:dyDescent="0.25">
      <c r="A50" s="316" t="s">
        <v>257</v>
      </c>
      <c r="B50" s="316" t="s">
        <v>459</v>
      </c>
      <c r="C50" s="315" t="s">
        <v>256</v>
      </c>
      <c r="D50" s="314">
        <f>D46+D48</f>
        <v>0</v>
      </c>
      <c r="E50" s="314">
        <f>E46+E48</f>
        <v>0</v>
      </c>
    </row>
    <row r="51" spans="1:42" ht="23.25" customHeight="1" x14ac:dyDescent="0.25">
      <c r="A51" s="488" t="s">
        <v>255</v>
      </c>
      <c r="B51" s="488" t="s">
        <v>460</v>
      </c>
      <c r="C51" s="489" t="s">
        <v>461</v>
      </c>
      <c r="D51" s="490"/>
      <c r="E51" s="491"/>
    </row>
    <row r="52" spans="1:42" ht="10.5" customHeight="1" x14ac:dyDescent="0.25">
      <c r="A52" s="312"/>
      <c r="B52" s="312"/>
      <c r="C52" s="311"/>
      <c r="D52" s="310"/>
      <c r="E52" s="310"/>
    </row>
    <row r="53" spans="1:42" ht="30" x14ac:dyDescent="0.25">
      <c r="A53" s="492" t="s">
        <v>253</v>
      </c>
      <c r="B53" s="493" t="s">
        <v>462</v>
      </c>
      <c r="C53" s="494" t="s">
        <v>254</v>
      </c>
      <c r="D53" s="495"/>
      <c r="E53" s="495"/>
    </row>
    <row r="54" spans="1:42" s="496" customFormat="1" ht="18" x14ac:dyDescent="0.3">
      <c r="A54" s="492" t="s">
        <v>252</v>
      </c>
      <c r="B54" s="493" t="s">
        <v>463</v>
      </c>
      <c r="C54" s="494" t="s">
        <v>464</v>
      </c>
      <c r="D54" s="495"/>
      <c r="E54" s="495"/>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c r="AJ54" s="307"/>
      <c r="AK54" s="307"/>
      <c r="AL54" s="307"/>
      <c r="AM54" s="307"/>
      <c r="AN54" s="307"/>
      <c r="AO54" s="307"/>
      <c r="AP54" s="307"/>
    </row>
    <row r="55" spans="1:42" s="496" customFormat="1" ht="30" x14ac:dyDescent="0.3">
      <c r="A55" s="492" t="s">
        <v>251</v>
      </c>
      <c r="B55" s="497" t="s">
        <v>465</v>
      </c>
      <c r="C55" s="494"/>
      <c r="D55" s="498" t="e">
        <f>ROUND(D54/D53,4)</f>
        <v>#DIV/0!</v>
      </c>
      <c r="E55" s="498" t="e">
        <f>ROUND(E54/E53,4)</f>
        <v>#DIV/0!</v>
      </c>
      <c r="F55" s="307"/>
      <c r="G55" s="307"/>
      <c r="H55" s="307"/>
      <c r="I55" s="307"/>
      <c r="J55" s="307"/>
      <c r="K55" s="307"/>
      <c r="L55" s="307"/>
      <c r="M55" s="307"/>
      <c r="N55" s="307"/>
      <c r="O55" s="307"/>
      <c r="P55" s="307"/>
      <c r="Q55" s="307"/>
      <c r="R55" s="307"/>
      <c r="S55" s="307"/>
      <c r="T55" s="307"/>
      <c r="U55" s="307"/>
      <c r="V55" s="307"/>
      <c r="W55" s="307"/>
      <c r="X55" s="307"/>
      <c r="Y55" s="307"/>
      <c r="Z55" s="307"/>
      <c r="AA55" s="307"/>
      <c r="AB55" s="307"/>
      <c r="AC55" s="307"/>
      <c r="AD55" s="307"/>
      <c r="AE55" s="307"/>
      <c r="AF55" s="307"/>
      <c r="AG55" s="307"/>
      <c r="AH55" s="307"/>
      <c r="AI55" s="307"/>
      <c r="AJ55" s="307"/>
      <c r="AK55" s="307"/>
      <c r="AL55" s="307"/>
      <c r="AM55" s="307"/>
      <c r="AN55" s="307"/>
      <c r="AO55" s="307"/>
      <c r="AP55" s="307"/>
    </row>
    <row r="56" spans="1:42" ht="8.25" customHeight="1" x14ac:dyDescent="0.25">
      <c r="A56" s="499"/>
      <c r="B56" s="499"/>
      <c r="C56" s="500"/>
      <c r="D56" s="501"/>
      <c r="E56" s="501"/>
    </row>
    <row r="57" spans="1:42" ht="27" customHeight="1" x14ac:dyDescent="0.25">
      <c r="A57" s="493" t="s">
        <v>466</v>
      </c>
      <c r="B57" s="493" t="s">
        <v>467</v>
      </c>
      <c r="C57" s="502"/>
      <c r="D57" s="502"/>
      <c r="E57" s="502"/>
    </row>
    <row r="58" spans="1:42" ht="18" x14ac:dyDescent="0.25">
      <c r="A58" s="503" t="s">
        <v>468</v>
      </c>
      <c r="B58" s="503" t="s">
        <v>469</v>
      </c>
      <c r="C58" s="504" t="s">
        <v>470</v>
      </c>
      <c r="D58" s="505" t="e">
        <f>ROUND(D50/D53,2)</f>
        <v>#DIV/0!</v>
      </c>
      <c r="E58" s="505" t="e">
        <f>ROUND(E50/E53,2)</f>
        <v>#DIV/0!</v>
      </c>
    </row>
    <row r="59" spans="1:42" ht="16" x14ac:dyDescent="0.25">
      <c r="A59" s="503" t="s">
        <v>471</v>
      </c>
      <c r="B59" s="503" t="s">
        <v>472</v>
      </c>
      <c r="C59" s="504" t="s">
        <v>473</v>
      </c>
      <c r="D59" s="506" t="e">
        <f>ROUND(D51/D53,2)</f>
        <v>#DIV/0!</v>
      </c>
      <c r="E59" s="507"/>
    </row>
    <row r="60" spans="1:42" ht="28.5" x14ac:dyDescent="0.25">
      <c r="A60" s="503" t="s">
        <v>474</v>
      </c>
      <c r="B60" s="508" t="s">
        <v>475</v>
      </c>
      <c r="C60" s="509" t="s">
        <v>250</v>
      </c>
      <c r="D60" s="510"/>
      <c r="E60" s="510"/>
    </row>
    <row r="61" spans="1:42" ht="15.5" x14ac:dyDescent="0.25">
      <c r="A61" s="511">
        <v>110</v>
      </c>
      <c r="B61" s="512" t="s">
        <v>476</v>
      </c>
      <c r="C61" s="513"/>
      <c r="D61" s="514" t="e">
        <f>ROUND($D$54/$D$53,4)*A61</f>
        <v>#DIV/0!</v>
      </c>
      <c r="E61" s="514" t="e">
        <f>ROUND($E$54/$E$53,4)*B61</f>
        <v>#DIV/0!</v>
      </c>
    </row>
    <row r="62" spans="1:42" ht="18" customHeight="1" x14ac:dyDescent="0.25">
      <c r="A62" s="511">
        <v>120</v>
      </c>
      <c r="B62" s="512" t="s">
        <v>477</v>
      </c>
      <c r="C62" s="513"/>
      <c r="D62" s="514" t="e">
        <f>ROUND($D$54/$D$53,4)*A62</f>
        <v>#DIV/0!</v>
      </c>
      <c r="E62" s="514" t="e">
        <f>ROUND($E$54/$E$53,4)*B62</f>
        <v>#DIV/0!</v>
      </c>
    </row>
    <row r="63" spans="1:42" ht="18" customHeight="1" x14ac:dyDescent="0.25">
      <c r="A63" s="511">
        <v>130</v>
      </c>
      <c r="B63" s="512" t="s">
        <v>478</v>
      </c>
      <c r="C63" s="513"/>
      <c r="D63" s="514" t="e">
        <f>ROUND($D$54/$D$53,4)*A63</f>
        <v>#DIV/0!</v>
      </c>
      <c r="E63" s="514" t="e">
        <f>ROUND($E$54/$E$53,4)*B63</f>
        <v>#DIV/0!</v>
      </c>
    </row>
    <row r="64" spans="1:42" ht="30.75" customHeight="1" x14ac:dyDescent="0.25">
      <c r="A64" s="503" t="s">
        <v>479</v>
      </c>
      <c r="B64" s="515" t="s">
        <v>480</v>
      </c>
      <c r="C64" s="509" t="s">
        <v>249</v>
      </c>
      <c r="D64" s="510"/>
      <c r="E64" s="510"/>
    </row>
    <row r="65" spans="1:5" ht="15.5" x14ac:dyDescent="0.25">
      <c r="A65" s="511">
        <v>110</v>
      </c>
      <c r="B65" s="512" t="s">
        <v>476</v>
      </c>
      <c r="C65" s="513"/>
      <c r="D65" s="516" t="e">
        <f>$D$58+$D$59+D61</f>
        <v>#DIV/0!</v>
      </c>
      <c r="E65" s="516" t="e">
        <f>$E$58+$E$59+E61</f>
        <v>#DIV/0!</v>
      </c>
    </row>
    <row r="66" spans="1:5" ht="15.5" x14ac:dyDescent="0.25">
      <c r="A66" s="511">
        <v>120</v>
      </c>
      <c r="B66" s="512" t="s">
        <v>477</v>
      </c>
      <c r="C66" s="513"/>
      <c r="D66" s="516" t="e">
        <f t="shared" ref="D66:D67" si="0">$D$58+$D$59+D62</f>
        <v>#DIV/0!</v>
      </c>
      <c r="E66" s="516" t="e">
        <f>$E$58+$E$59+E62</f>
        <v>#DIV/0!</v>
      </c>
    </row>
    <row r="67" spans="1:5" ht="15.5" x14ac:dyDescent="0.25">
      <c r="A67" s="511">
        <v>130</v>
      </c>
      <c r="B67" s="512" t="s">
        <v>478</v>
      </c>
      <c r="C67" s="513"/>
      <c r="D67" s="516" t="e">
        <f t="shared" si="0"/>
        <v>#DIV/0!</v>
      </c>
      <c r="E67" s="516" t="e">
        <f>$E$58+$E$59+E63</f>
        <v>#DIV/0!</v>
      </c>
    </row>
    <row r="68" spans="1:5" ht="14" x14ac:dyDescent="0.25">
      <c r="A68" s="573" t="s">
        <v>481</v>
      </c>
      <c r="B68" s="573"/>
      <c r="C68" s="573"/>
      <c r="D68" s="573"/>
      <c r="E68" s="307"/>
    </row>
    <row r="69" spans="1:5" ht="14" x14ac:dyDescent="0.25">
      <c r="A69" s="573" t="s">
        <v>482</v>
      </c>
      <c r="B69" s="573"/>
      <c r="C69" s="573"/>
      <c r="D69" s="573"/>
    </row>
    <row r="70" spans="1:5" ht="14" x14ac:dyDescent="0.25">
      <c r="A70" s="573" t="s">
        <v>483</v>
      </c>
      <c r="B70" s="573"/>
      <c r="C70" s="573"/>
      <c r="D70" s="573"/>
    </row>
    <row r="71" spans="1:5" ht="33" customHeight="1" x14ac:dyDescent="0.25"/>
    <row r="72" spans="1:5" x14ac:dyDescent="0.25">
      <c r="A72" s="517" t="s">
        <v>484</v>
      </c>
      <c r="B72" s="518"/>
      <c r="C72" s="519"/>
    </row>
    <row r="73" spans="1:5" x14ac:dyDescent="0.25">
      <c r="A73" s="517"/>
      <c r="B73" s="518"/>
      <c r="C73" s="519"/>
    </row>
    <row r="74" spans="1:5" x14ac:dyDescent="0.25">
      <c r="A74" s="520" t="s">
        <v>50</v>
      </c>
      <c r="B74" s="521"/>
      <c r="C74" s="522"/>
    </row>
    <row r="75" spans="1:5" x14ac:dyDescent="0.25">
      <c r="A75" s="517"/>
      <c r="C75" s="523" t="s">
        <v>49</v>
      </c>
    </row>
    <row r="76" spans="1:5" x14ac:dyDescent="0.25">
      <c r="A76" s="309"/>
    </row>
    <row r="77" spans="1:5" x14ac:dyDescent="0.25">
      <c r="A77" s="307" t="s">
        <v>485</v>
      </c>
    </row>
  </sheetData>
  <mergeCells count="3">
    <mergeCell ref="A68:D68"/>
    <mergeCell ref="A69:D69"/>
    <mergeCell ref="A70:D70"/>
  </mergeCells>
  <pageMargins left="0.23622047244094491" right="0.23622047244094491" top="0.74803149606299213" bottom="0.59055118110236227" header="0.31496062992125984" footer="0.31496062992125984"/>
  <pageSetup paperSize="9" scale="74" fitToHeight="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178D6-1A2B-453D-A70F-9B9838A77122}">
  <sheetPr>
    <tabColor rgb="FFFFFF00"/>
    <outlinePr summaryBelow="0"/>
    <pageSetUpPr fitToPage="1"/>
  </sheetPr>
  <dimension ref="A1:AO77"/>
  <sheetViews>
    <sheetView topLeftCell="A43" zoomScale="90" zoomScaleNormal="90" workbookViewId="0">
      <selection activeCell="I72" sqref="I72"/>
    </sheetView>
  </sheetViews>
  <sheetFormatPr defaultColWidth="9.1796875" defaultRowHeight="12.5" outlineLevelRow="1" x14ac:dyDescent="0.25"/>
  <cols>
    <col min="1" max="1" width="9.1796875" style="307"/>
    <col min="2" max="2" width="77.453125" style="307" customWidth="1"/>
    <col min="3" max="3" width="13.54296875" style="308" customWidth="1"/>
    <col min="4" max="4" width="17.26953125" style="308" customWidth="1"/>
    <col min="5" max="6" width="16.453125" style="308" customWidth="1"/>
    <col min="7" max="8" width="18" style="308" customWidth="1"/>
    <col min="9" max="10" width="46.26953125" style="308" customWidth="1"/>
    <col min="11" max="11" width="17.54296875" style="307" customWidth="1"/>
    <col min="12" max="12" width="13.1796875" style="307" customWidth="1"/>
    <col min="13" max="16384" width="9.1796875" style="307"/>
  </cols>
  <sheetData>
    <row r="1" spans="1:10" ht="15.75" customHeight="1" x14ac:dyDescent="0.25">
      <c r="A1" s="344" t="s">
        <v>232</v>
      </c>
    </row>
    <row r="2" spans="1:10" ht="15.5" x14ac:dyDescent="0.25">
      <c r="A2" s="344" t="s">
        <v>449</v>
      </c>
    </row>
    <row r="3" spans="1:10" ht="15.75" customHeight="1" x14ac:dyDescent="0.25">
      <c r="A3" s="343"/>
    </row>
    <row r="4" spans="1:10" ht="15" x14ac:dyDescent="0.25">
      <c r="A4" s="342" t="s">
        <v>450</v>
      </c>
    </row>
    <row r="5" spans="1:10" ht="35.25" customHeight="1" x14ac:dyDescent="0.25">
      <c r="A5" s="341" t="s">
        <v>293</v>
      </c>
      <c r="B5" s="340" t="s">
        <v>292</v>
      </c>
      <c r="C5" s="335" t="s">
        <v>291</v>
      </c>
      <c r="D5" s="339" t="s">
        <v>486</v>
      </c>
      <c r="E5" s="339" t="s">
        <v>294</v>
      </c>
      <c r="F5" s="339" t="s">
        <v>487</v>
      </c>
      <c r="G5" s="524" t="s">
        <v>295</v>
      </c>
      <c r="H5" s="524" t="s">
        <v>488</v>
      </c>
      <c r="I5" s="339" t="s">
        <v>296</v>
      </c>
      <c r="J5" s="339" t="s">
        <v>489</v>
      </c>
    </row>
    <row r="6" spans="1:10" ht="30" customHeight="1" x14ac:dyDescent="0.25">
      <c r="A6" s="324" t="s">
        <v>2</v>
      </c>
      <c r="B6" s="319" t="s">
        <v>0</v>
      </c>
      <c r="C6" s="318" t="s">
        <v>290</v>
      </c>
      <c r="D6" s="325">
        <f>D7+D11</f>
        <v>0</v>
      </c>
      <c r="E6" s="325">
        <f>E7+E11</f>
        <v>0</v>
      </c>
      <c r="F6" s="325">
        <f>F7+F11</f>
        <v>0</v>
      </c>
      <c r="G6" s="527" t="str">
        <f>IFERROR(F6/D6-1,"-")</f>
        <v>-</v>
      </c>
      <c r="H6" s="527" t="str">
        <f>IFERROR(F6/E6-1,"-")</f>
        <v>-</v>
      </c>
      <c r="I6" s="525"/>
      <c r="J6" s="525"/>
    </row>
    <row r="7" spans="1:10" ht="17.25" customHeight="1" x14ac:dyDescent="0.25">
      <c r="A7" s="337" t="s">
        <v>1</v>
      </c>
      <c r="B7" s="336" t="s">
        <v>289</v>
      </c>
      <c r="C7" s="335" t="s">
        <v>288</v>
      </c>
      <c r="D7" s="338">
        <f>SUM(D8:D10)</f>
        <v>0</v>
      </c>
      <c r="E7" s="338">
        <f>SUM(E8:E10)</f>
        <v>0</v>
      </c>
      <c r="F7" s="338">
        <f>SUM(F8:F10)</f>
        <v>0</v>
      </c>
      <c r="G7" s="525" t="str">
        <f t="shared" ref="G7:G55" si="0">IFERROR(F7/D7-1,"-")</f>
        <v>-</v>
      </c>
      <c r="H7" s="525" t="str">
        <f t="shared" ref="H7:H55" si="1">IFERROR(F7/E7-1,"-")</f>
        <v>-</v>
      </c>
      <c r="I7" s="525"/>
      <c r="J7" s="525"/>
    </row>
    <row r="8" spans="1:10" ht="14" outlineLevel="1" x14ac:dyDescent="0.25">
      <c r="A8" s="328" t="s">
        <v>7</v>
      </c>
      <c r="B8" s="327" t="s">
        <v>287</v>
      </c>
      <c r="C8" s="326"/>
      <c r="D8" s="333"/>
      <c r="E8" s="333"/>
      <c r="F8" s="333"/>
      <c r="G8" s="525" t="str">
        <f t="shared" si="0"/>
        <v>-</v>
      </c>
      <c r="H8" s="525" t="str">
        <f t="shared" si="1"/>
        <v>-</v>
      </c>
      <c r="I8" s="525"/>
      <c r="J8" s="525"/>
    </row>
    <row r="9" spans="1:10" ht="14" outlineLevel="1" x14ac:dyDescent="0.25">
      <c r="A9" s="328" t="s">
        <v>8</v>
      </c>
      <c r="B9" s="327" t="s">
        <v>5</v>
      </c>
      <c r="C9" s="326"/>
      <c r="D9" s="333"/>
      <c r="E9" s="333"/>
      <c r="F9" s="333"/>
      <c r="G9" s="525" t="str">
        <f t="shared" si="0"/>
        <v>-</v>
      </c>
      <c r="H9" s="525" t="str">
        <f t="shared" si="1"/>
        <v>-</v>
      </c>
      <c r="I9" s="525"/>
      <c r="J9" s="525"/>
    </row>
    <row r="10" spans="1:10" ht="15" customHeight="1" outlineLevel="1" x14ac:dyDescent="0.25">
      <c r="A10" s="328" t="s">
        <v>9</v>
      </c>
      <c r="B10" s="327" t="s">
        <v>6</v>
      </c>
      <c r="C10" s="326"/>
      <c r="D10" s="333"/>
      <c r="E10" s="333"/>
      <c r="F10" s="333"/>
      <c r="G10" s="525" t="str">
        <f t="shared" si="0"/>
        <v>-</v>
      </c>
      <c r="H10" s="525" t="str">
        <f t="shared" si="1"/>
        <v>-</v>
      </c>
      <c r="I10" s="525"/>
      <c r="J10" s="525"/>
    </row>
    <row r="11" spans="1:10" ht="16" x14ac:dyDescent="0.25">
      <c r="A11" s="337" t="s">
        <v>10</v>
      </c>
      <c r="B11" s="336" t="s">
        <v>11</v>
      </c>
      <c r="C11" s="335" t="s">
        <v>286</v>
      </c>
      <c r="D11" s="334"/>
      <c r="E11" s="334"/>
      <c r="F11" s="334"/>
      <c r="G11" s="525" t="str">
        <f t="shared" si="0"/>
        <v>-</v>
      </c>
      <c r="H11" s="525" t="str">
        <f t="shared" si="1"/>
        <v>-</v>
      </c>
      <c r="I11" s="525"/>
      <c r="J11" s="525"/>
    </row>
    <row r="12" spans="1:10" ht="9" customHeight="1" x14ac:dyDescent="0.25">
      <c r="A12" s="312"/>
      <c r="B12" s="312"/>
      <c r="C12" s="311"/>
      <c r="D12" s="310"/>
      <c r="E12" s="310"/>
      <c r="F12" s="310"/>
      <c r="G12" s="310"/>
      <c r="H12" s="310"/>
      <c r="I12" s="310"/>
      <c r="J12" s="310"/>
    </row>
    <row r="13" spans="1:10" ht="20.25" customHeight="1" x14ac:dyDescent="0.25">
      <c r="A13" s="332" t="s">
        <v>12</v>
      </c>
      <c r="B13" s="331" t="s">
        <v>13</v>
      </c>
      <c r="C13" s="318" t="s">
        <v>285</v>
      </c>
      <c r="D13" s="317">
        <f>SUM(D14:D15)</f>
        <v>0</v>
      </c>
      <c r="E13" s="317">
        <f>SUM(E14:E15)</f>
        <v>0</v>
      </c>
      <c r="F13" s="317">
        <f>SUM(F14:F15)</f>
        <v>0</v>
      </c>
      <c r="G13" s="527" t="str">
        <f t="shared" si="0"/>
        <v>-</v>
      </c>
      <c r="H13" s="527" t="str">
        <f t="shared" si="1"/>
        <v>-</v>
      </c>
      <c r="I13" s="525"/>
      <c r="J13" s="525"/>
    </row>
    <row r="14" spans="1:10" ht="15.75" customHeight="1" x14ac:dyDescent="0.25">
      <c r="A14" s="328" t="s">
        <v>14</v>
      </c>
      <c r="B14" s="327" t="s">
        <v>15</v>
      </c>
      <c r="C14" s="326"/>
      <c r="D14" s="333"/>
      <c r="E14" s="333"/>
      <c r="F14" s="333"/>
      <c r="G14" s="525" t="str">
        <f t="shared" si="0"/>
        <v>-</v>
      </c>
      <c r="H14" s="525" t="str">
        <f t="shared" si="1"/>
        <v>-</v>
      </c>
      <c r="I14" s="525"/>
      <c r="J14" s="525"/>
    </row>
    <row r="15" spans="1:10" ht="15" customHeight="1" x14ac:dyDescent="0.25">
      <c r="A15" s="328" t="s">
        <v>16</v>
      </c>
      <c r="B15" s="327" t="s">
        <v>17</v>
      </c>
      <c r="C15" s="326"/>
      <c r="D15" s="333"/>
      <c r="E15" s="333"/>
      <c r="F15" s="333"/>
      <c r="G15" s="525" t="str">
        <f t="shared" si="0"/>
        <v>-</v>
      </c>
      <c r="H15" s="525" t="str">
        <f t="shared" si="1"/>
        <v>-</v>
      </c>
      <c r="I15" s="525"/>
      <c r="J15" s="525"/>
    </row>
    <row r="16" spans="1:10" ht="8.25" customHeight="1" x14ac:dyDescent="0.25">
      <c r="A16" s="312"/>
      <c r="B16" s="312"/>
      <c r="C16" s="311"/>
      <c r="D16" s="310"/>
      <c r="E16" s="310"/>
      <c r="F16" s="310"/>
      <c r="G16" s="310"/>
      <c r="H16" s="310"/>
      <c r="I16" s="310"/>
      <c r="J16" s="310"/>
    </row>
    <row r="17" spans="1:10" ht="17.25" customHeight="1" x14ac:dyDescent="0.25">
      <c r="A17" s="332" t="s">
        <v>99</v>
      </c>
      <c r="B17" s="331" t="s">
        <v>52</v>
      </c>
      <c r="C17" s="318" t="s">
        <v>284</v>
      </c>
      <c r="D17" s="317">
        <f>D18+SUM(D29:D36)</f>
        <v>0</v>
      </c>
      <c r="E17" s="317">
        <f>E18+SUM(E29:E36)</f>
        <v>0</v>
      </c>
      <c r="F17" s="317">
        <f>F18+SUM(F29:F36)</f>
        <v>0</v>
      </c>
      <c r="G17" s="527" t="str">
        <f t="shared" si="0"/>
        <v>-</v>
      </c>
      <c r="H17" s="527" t="str">
        <f t="shared" si="1"/>
        <v>-</v>
      </c>
      <c r="I17" s="525"/>
      <c r="J17" s="525"/>
    </row>
    <row r="18" spans="1:10" ht="42" x14ac:dyDescent="0.25">
      <c r="A18" s="328" t="s">
        <v>283</v>
      </c>
      <c r="B18" s="480" t="s">
        <v>453</v>
      </c>
      <c r="C18" s="481"/>
      <c r="D18" s="333">
        <f>D19+D23+D24+D28</f>
        <v>0</v>
      </c>
      <c r="E18" s="333">
        <f>E19+E23+E24+E28</f>
        <v>0</v>
      </c>
      <c r="F18" s="333">
        <f>F19+F23+F24+F28</f>
        <v>0</v>
      </c>
      <c r="G18" s="525" t="str">
        <f>IFERROR(F18/D18-1,"-")</f>
        <v>-</v>
      </c>
      <c r="H18" s="525" t="str">
        <f t="shared" si="1"/>
        <v>-</v>
      </c>
      <c r="I18" s="525"/>
      <c r="J18" s="525"/>
    </row>
    <row r="19" spans="1:10" ht="14" x14ac:dyDescent="0.25">
      <c r="A19" s="482" t="s">
        <v>19</v>
      </c>
      <c r="B19" s="483" t="s">
        <v>282</v>
      </c>
      <c r="C19" s="329"/>
      <c r="D19" s="338">
        <f>SUM(D20:D22)</f>
        <v>0</v>
      </c>
      <c r="E19" s="338">
        <f>SUM(E20:E22)</f>
        <v>0</v>
      </c>
      <c r="F19" s="338">
        <f>SUM(F20:F22)</f>
        <v>0</v>
      </c>
      <c r="G19" s="525" t="str">
        <f t="shared" si="0"/>
        <v>-</v>
      </c>
      <c r="H19" s="525" t="str">
        <f t="shared" si="1"/>
        <v>-</v>
      </c>
      <c r="I19" s="525"/>
      <c r="J19" s="525"/>
    </row>
    <row r="20" spans="1:10" ht="14" outlineLevel="1" x14ac:dyDescent="0.25">
      <c r="A20" s="328" t="s">
        <v>281</v>
      </c>
      <c r="B20" s="485" t="s">
        <v>280</v>
      </c>
      <c r="C20" s="481"/>
      <c r="D20" s="333"/>
      <c r="E20" s="333"/>
      <c r="F20" s="333"/>
      <c r="G20" s="525" t="str">
        <f t="shared" si="0"/>
        <v>-</v>
      </c>
      <c r="H20" s="525" t="str">
        <f t="shared" si="1"/>
        <v>-</v>
      </c>
      <c r="I20" s="525"/>
      <c r="J20" s="525"/>
    </row>
    <row r="21" spans="1:10" ht="28" outlineLevel="1" x14ac:dyDescent="0.25">
      <c r="A21" s="328" t="s">
        <v>279</v>
      </c>
      <c r="B21" s="485" t="s">
        <v>278</v>
      </c>
      <c r="C21" s="481"/>
      <c r="D21" s="333"/>
      <c r="E21" s="333"/>
      <c r="F21" s="333"/>
      <c r="G21" s="525" t="str">
        <f t="shared" si="0"/>
        <v>-</v>
      </c>
      <c r="H21" s="525" t="str">
        <f t="shared" si="1"/>
        <v>-</v>
      </c>
      <c r="I21" s="525"/>
      <c r="J21" s="525"/>
    </row>
    <row r="22" spans="1:10" ht="28" outlineLevel="1" x14ac:dyDescent="0.25">
      <c r="A22" s="328" t="s">
        <v>277</v>
      </c>
      <c r="B22" s="485" t="s">
        <v>276</v>
      </c>
      <c r="C22" s="481"/>
      <c r="D22" s="333"/>
      <c r="E22" s="333"/>
      <c r="F22" s="333"/>
      <c r="G22" s="525" t="str">
        <f t="shared" si="0"/>
        <v>-</v>
      </c>
      <c r="H22" s="525" t="str">
        <f t="shared" si="1"/>
        <v>-</v>
      </c>
      <c r="I22" s="525"/>
      <c r="J22" s="525"/>
    </row>
    <row r="23" spans="1:10" ht="28" x14ac:dyDescent="0.25">
      <c r="A23" s="482" t="s">
        <v>21</v>
      </c>
      <c r="B23" s="483" t="s">
        <v>454</v>
      </c>
      <c r="C23" s="329"/>
      <c r="D23" s="338"/>
      <c r="E23" s="338"/>
      <c r="F23" s="338"/>
      <c r="G23" s="525" t="str">
        <f t="shared" si="0"/>
        <v>-</v>
      </c>
      <c r="H23" s="525" t="str">
        <f t="shared" si="1"/>
        <v>-</v>
      </c>
      <c r="I23" s="525"/>
      <c r="J23" s="525"/>
    </row>
    <row r="24" spans="1:10" ht="14" x14ac:dyDescent="0.25">
      <c r="A24" s="482" t="s">
        <v>23</v>
      </c>
      <c r="B24" s="483" t="s">
        <v>275</v>
      </c>
      <c r="C24" s="329"/>
      <c r="D24" s="338">
        <f>SUM(D25:D27)</f>
        <v>0</v>
      </c>
      <c r="E24" s="338">
        <f>SUM(E25:E27)</f>
        <v>0</v>
      </c>
      <c r="F24" s="338">
        <f>SUM(F25:F27)</f>
        <v>0</v>
      </c>
      <c r="G24" s="525" t="str">
        <f t="shared" si="0"/>
        <v>-</v>
      </c>
      <c r="H24" s="525" t="str">
        <f t="shared" si="1"/>
        <v>-</v>
      </c>
      <c r="I24" s="525"/>
      <c r="J24" s="525"/>
    </row>
    <row r="25" spans="1:10" ht="42" outlineLevel="1" x14ac:dyDescent="0.25">
      <c r="A25" s="328" t="s">
        <v>274</v>
      </c>
      <c r="B25" s="485" t="s">
        <v>273</v>
      </c>
      <c r="C25" s="481"/>
      <c r="D25" s="330"/>
      <c r="E25" s="330"/>
      <c r="F25" s="330"/>
      <c r="G25" s="525" t="str">
        <f t="shared" si="0"/>
        <v>-</v>
      </c>
      <c r="H25" s="525" t="str">
        <f t="shared" si="1"/>
        <v>-</v>
      </c>
      <c r="I25" s="525"/>
      <c r="J25" s="525"/>
    </row>
    <row r="26" spans="1:10" ht="14" outlineLevel="1" x14ac:dyDescent="0.25">
      <c r="A26" s="328" t="s">
        <v>272</v>
      </c>
      <c r="B26" s="485" t="s">
        <v>271</v>
      </c>
      <c r="C26" s="481"/>
      <c r="D26" s="330"/>
      <c r="E26" s="330"/>
      <c r="F26" s="330"/>
      <c r="G26" s="525" t="str">
        <f t="shared" si="0"/>
        <v>-</v>
      </c>
      <c r="H26" s="525" t="str">
        <f t="shared" si="1"/>
        <v>-</v>
      </c>
      <c r="I26" s="525"/>
      <c r="J26" s="525"/>
    </row>
    <row r="27" spans="1:10" ht="14" outlineLevel="1" x14ac:dyDescent="0.25">
      <c r="A27" s="328" t="s">
        <v>270</v>
      </c>
      <c r="B27" s="485" t="s">
        <v>269</v>
      </c>
      <c r="C27" s="481"/>
      <c r="D27" s="330"/>
      <c r="E27" s="330"/>
      <c r="F27" s="330"/>
      <c r="G27" s="525" t="str">
        <f t="shared" si="0"/>
        <v>-</v>
      </c>
      <c r="H27" s="525" t="str">
        <f t="shared" si="1"/>
        <v>-</v>
      </c>
      <c r="I27" s="525"/>
      <c r="J27" s="525"/>
    </row>
    <row r="28" spans="1:10" ht="28" x14ac:dyDescent="0.25">
      <c r="A28" s="482" t="s">
        <v>25</v>
      </c>
      <c r="B28" s="483" t="s">
        <v>455</v>
      </c>
      <c r="C28" s="329"/>
      <c r="D28" s="338"/>
      <c r="E28" s="338"/>
      <c r="F28" s="338"/>
      <c r="G28" s="525" t="str">
        <f t="shared" si="0"/>
        <v>-</v>
      </c>
      <c r="H28" s="525" t="str">
        <f t="shared" si="1"/>
        <v>-</v>
      </c>
      <c r="I28" s="525"/>
      <c r="J28" s="525"/>
    </row>
    <row r="29" spans="1:10" ht="14" x14ac:dyDescent="0.25">
      <c r="A29" s="328" t="s">
        <v>26</v>
      </c>
      <c r="B29" s="327" t="s">
        <v>51</v>
      </c>
      <c r="C29" s="326"/>
      <c r="D29" s="333"/>
      <c r="E29" s="333"/>
      <c r="F29" s="333"/>
      <c r="G29" s="525" t="str">
        <f t="shared" si="0"/>
        <v>-</v>
      </c>
      <c r="H29" s="525" t="str">
        <f t="shared" si="1"/>
        <v>-</v>
      </c>
      <c r="I29" s="525"/>
      <c r="J29" s="525"/>
    </row>
    <row r="30" spans="1:10" ht="14" x14ac:dyDescent="0.25">
      <c r="A30" s="328" t="s">
        <v>28</v>
      </c>
      <c r="B30" s="328" t="s">
        <v>268</v>
      </c>
      <c r="C30" s="326"/>
      <c r="D30" s="333"/>
      <c r="E30" s="333"/>
      <c r="F30" s="333"/>
      <c r="G30" s="525" t="str">
        <f t="shared" si="0"/>
        <v>-</v>
      </c>
      <c r="H30" s="525" t="str">
        <f t="shared" si="1"/>
        <v>-</v>
      </c>
      <c r="I30" s="525"/>
      <c r="J30" s="525"/>
    </row>
    <row r="31" spans="1:10" ht="28" x14ac:dyDescent="0.25">
      <c r="A31" s="328" t="s">
        <v>29</v>
      </c>
      <c r="B31" s="328" t="s">
        <v>32</v>
      </c>
      <c r="C31" s="326"/>
      <c r="D31" s="333"/>
      <c r="E31" s="333"/>
      <c r="F31" s="333"/>
      <c r="G31" s="525" t="str">
        <f t="shared" si="0"/>
        <v>-</v>
      </c>
      <c r="H31" s="525" t="str">
        <f t="shared" si="1"/>
        <v>-</v>
      </c>
      <c r="I31" s="525"/>
      <c r="J31" s="525"/>
    </row>
    <row r="32" spans="1:10" ht="14" x14ac:dyDescent="0.25">
      <c r="A32" s="328" t="s">
        <v>31</v>
      </c>
      <c r="B32" s="328" t="s">
        <v>267</v>
      </c>
      <c r="C32" s="326"/>
      <c r="D32" s="333"/>
      <c r="E32" s="333"/>
      <c r="F32" s="333"/>
      <c r="G32" s="525" t="str">
        <f t="shared" si="0"/>
        <v>-</v>
      </c>
      <c r="H32" s="525" t="str">
        <f t="shared" si="1"/>
        <v>-</v>
      </c>
      <c r="I32" s="525"/>
      <c r="J32" s="525"/>
    </row>
    <row r="33" spans="1:10" ht="28" x14ac:dyDescent="0.25">
      <c r="A33" s="328" t="s">
        <v>33</v>
      </c>
      <c r="B33" s="328" t="s">
        <v>34</v>
      </c>
      <c r="C33" s="326"/>
      <c r="D33" s="333"/>
      <c r="E33" s="333"/>
      <c r="F33" s="333"/>
      <c r="G33" s="525" t="str">
        <f t="shared" si="0"/>
        <v>-</v>
      </c>
      <c r="H33" s="525" t="str">
        <f t="shared" si="1"/>
        <v>-</v>
      </c>
      <c r="I33" s="525"/>
      <c r="J33" s="525"/>
    </row>
    <row r="34" spans="1:10" ht="14" x14ac:dyDescent="0.25">
      <c r="A34" s="328" t="s">
        <v>35</v>
      </c>
      <c r="B34" s="328" t="s">
        <v>266</v>
      </c>
      <c r="C34" s="326"/>
      <c r="D34" s="333"/>
      <c r="E34" s="333"/>
      <c r="F34" s="333"/>
      <c r="G34" s="525" t="str">
        <f t="shared" si="0"/>
        <v>-</v>
      </c>
      <c r="H34" s="525" t="str">
        <f t="shared" si="1"/>
        <v>-</v>
      </c>
      <c r="I34" s="525"/>
      <c r="J34" s="525"/>
    </row>
    <row r="35" spans="1:10" ht="14" x14ac:dyDescent="0.25">
      <c r="A35" s="328" t="s">
        <v>37</v>
      </c>
      <c r="B35" s="327" t="s">
        <v>38</v>
      </c>
      <c r="C35" s="326"/>
      <c r="D35" s="333"/>
      <c r="E35" s="333"/>
      <c r="F35" s="333"/>
      <c r="G35" s="525" t="str">
        <f t="shared" si="0"/>
        <v>-</v>
      </c>
      <c r="H35" s="525" t="str">
        <f t="shared" si="1"/>
        <v>-</v>
      </c>
      <c r="I35" s="525"/>
      <c r="J35" s="525"/>
    </row>
    <row r="36" spans="1:10" ht="14" x14ac:dyDescent="0.25">
      <c r="A36" s="328" t="s">
        <v>39</v>
      </c>
      <c r="B36" s="327" t="s">
        <v>40</v>
      </c>
      <c r="C36" s="326"/>
      <c r="D36" s="333"/>
      <c r="E36" s="333"/>
      <c r="F36" s="333"/>
      <c r="G36" s="525" t="str">
        <f t="shared" si="0"/>
        <v>-</v>
      </c>
      <c r="H36" s="525" t="str">
        <f t="shared" si="1"/>
        <v>-</v>
      </c>
      <c r="I36" s="525"/>
      <c r="J36" s="525"/>
    </row>
    <row r="37" spans="1:10" ht="9" customHeight="1" x14ac:dyDescent="0.25">
      <c r="A37" s="312"/>
      <c r="B37" s="312"/>
      <c r="C37" s="311"/>
      <c r="D37" s="310"/>
      <c r="E37" s="310"/>
      <c r="F37" s="310"/>
      <c r="G37" s="310"/>
      <c r="H37" s="310"/>
      <c r="I37" s="310"/>
      <c r="J37" s="310"/>
    </row>
    <row r="38" spans="1:10" ht="28.5" customHeight="1" x14ac:dyDescent="0.25">
      <c r="A38" s="324" t="s">
        <v>41</v>
      </c>
      <c r="B38" s="487" t="s">
        <v>456</v>
      </c>
      <c r="C38" s="318" t="s">
        <v>265</v>
      </c>
      <c r="D38" s="325">
        <f>D13+D17</f>
        <v>0</v>
      </c>
      <c r="E38" s="325">
        <f>E13+E17</f>
        <v>0</v>
      </c>
      <c r="F38" s="325">
        <f>F13+F17</f>
        <v>0</v>
      </c>
      <c r="G38" s="527" t="str">
        <f t="shared" si="0"/>
        <v>-</v>
      </c>
      <c r="H38" s="527" t="str">
        <f t="shared" si="1"/>
        <v>-</v>
      </c>
      <c r="I38" s="525"/>
      <c r="J38" s="525"/>
    </row>
    <row r="39" spans="1:10" ht="12.75" customHeight="1" x14ac:dyDescent="0.25">
      <c r="A39" s="312"/>
      <c r="B39" s="312"/>
      <c r="C39" s="311"/>
      <c r="D39" s="310"/>
      <c r="E39" s="310"/>
      <c r="F39" s="310"/>
      <c r="G39" s="310"/>
      <c r="H39" s="310"/>
      <c r="I39" s="310"/>
      <c r="J39" s="310"/>
    </row>
    <row r="40" spans="1:10" ht="19.5" customHeight="1" x14ac:dyDescent="0.25">
      <c r="A40" s="324" t="s">
        <v>43</v>
      </c>
      <c r="B40" s="319" t="s">
        <v>42</v>
      </c>
      <c r="C40" s="318" t="s">
        <v>264</v>
      </c>
      <c r="D40" s="317"/>
      <c r="E40" s="317"/>
      <c r="F40" s="317"/>
      <c r="G40" s="527" t="str">
        <f t="shared" si="0"/>
        <v>-</v>
      </c>
      <c r="H40" s="527" t="str">
        <f t="shared" si="1"/>
        <v>-</v>
      </c>
      <c r="I40" s="525"/>
      <c r="J40" s="525"/>
    </row>
    <row r="41" spans="1:10" ht="15" customHeight="1" x14ac:dyDescent="0.25">
      <c r="A41" s="312"/>
      <c r="B41" s="312"/>
      <c r="C41" s="311"/>
      <c r="D41" s="310"/>
      <c r="E41" s="310"/>
      <c r="F41" s="310"/>
      <c r="G41" s="310"/>
      <c r="H41" s="310"/>
      <c r="I41" s="310"/>
      <c r="J41" s="310"/>
    </row>
    <row r="42" spans="1:10" ht="30" x14ac:dyDescent="0.25">
      <c r="A42" s="324" t="s">
        <v>45</v>
      </c>
      <c r="B42" s="319" t="s">
        <v>457</v>
      </c>
      <c r="C42" s="318" t="s">
        <v>263</v>
      </c>
      <c r="D42" s="317"/>
      <c r="E42" s="317"/>
      <c r="F42" s="317"/>
      <c r="G42" s="527" t="str">
        <f t="shared" si="0"/>
        <v>-</v>
      </c>
      <c r="H42" s="527" t="str">
        <f t="shared" si="1"/>
        <v>-</v>
      </c>
      <c r="I42" s="525"/>
      <c r="J42" s="525"/>
    </row>
    <row r="43" spans="1:10" ht="15" customHeight="1" x14ac:dyDescent="0.25">
      <c r="A43" s="312"/>
      <c r="B43" s="312"/>
      <c r="C43" s="311"/>
      <c r="D43" s="310"/>
      <c r="E43" s="310"/>
      <c r="F43" s="310"/>
      <c r="G43" s="310"/>
      <c r="H43" s="310"/>
      <c r="I43" s="310"/>
      <c r="J43" s="310"/>
    </row>
    <row r="44" spans="1:10" ht="23.25" customHeight="1" x14ac:dyDescent="0.25">
      <c r="A44" s="320" t="s">
        <v>47</v>
      </c>
      <c r="B44" s="319" t="s">
        <v>458</v>
      </c>
      <c r="C44" s="318" t="s">
        <v>262</v>
      </c>
      <c r="D44" s="317"/>
      <c r="E44" s="317"/>
      <c r="F44" s="317"/>
      <c r="G44" s="527" t="str">
        <f t="shared" si="0"/>
        <v>-</v>
      </c>
      <c r="H44" s="527" t="str">
        <f t="shared" si="1"/>
        <v>-</v>
      </c>
      <c r="I44" s="525"/>
      <c r="J44" s="525"/>
    </row>
    <row r="45" spans="1:10" ht="13.5" customHeight="1" x14ac:dyDescent="0.25">
      <c r="A45" s="312"/>
      <c r="B45" s="312"/>
      <c r="C45" s="311"/>
      <c r="D45" s="310"/>
      <c r="E45" s="310"/>
      <c r="F45" s="310"/>
      <c r="G45" s="310"/>
      <c r="H45" s="310"/>
      <c r="I45" s="310"/>
      <c r="J45" s="310"/>
    </row>
    <row r="46" spans="1:10" ht="19.5" customHeight="1" x14ac:dyDescent="0.25">
      <c r="A46" s="316" t="s">
        <v>261</v>
      </c>
      <c r="B46" s="316" t="s">
        <v>260</v>
      </c>
      <c r="C46" s="323"/>
      <c r="D46" s="322">
        <f>D42+D40+D38+D6-D44</f>
        <v>0</v>
      </c>
      <c r="E46" s="322">
        <f>E42+E40+E38+E6-E44</f>
        <v>0</v>
      </c>
      <c r="F46" s="322">
        <f>F42+F40+F38+F6-F44</f>
        <v>0</v>
      </c>
      <c r="G46" s="528" t="str">
        <f t="shared" si="0"/>
        <v>-</v>
      </c>
      <c r="H46" s="528" t="str">
        <f t="shared" si="1"/>
        <v>-</v>
      </c>
      <c r="I46" s="525"/>
      <c r="J46" s="525"/>
    </row>
    <row r="47" spans="1:10" ht="9" customHeight="1" x14ac:dyDescent="0.25">
      <c r="A47" s="312"/>
      <c r="B47" s="312"/>
      <c r="C47" s="311"/>
      <c r="D47" s="310"/>
      <c r="E47" s="310"/>
      <c r="F47" s="310"/>
      <c r="G47" s="310"/>
      <c r="H47" s="310"/>
      <c r="I47" s="310"/>
      <c r="J47" s="310"/>
    </row>
    <row r="48" spans="1:10" ht="21.75" customHeight="1" x14ac:dyDescent="0.25">
      <c r="A48" s="320" t="s">
        <v>259</v>
      </c>
      <c r="B48" s="319" t="s">
        <v>48</v>
      </c>
      <c r="C48" s="318" t="s">
        <v>258</v>
      </c>
      <c r="D48" s="317">
        <f>D46*0</f>
        <v>0</v>
      </c>
      <c r="E48" s="317">
        <f>E46*0</f>
        <v>0</v>
      </c>
      <c r="F48" s="317">
        <f>F46*0</f>
        <v>0</v>
      </c>
      <c r="G48" s="527" t="str">
        <f t="shared" si="0"/>
        <v>-</v>
      </c>
      <c r="H48" s="527" t="str">
        <f t="shared" si="1"/>
        <v>-</v>
      </c>
      <c r="I48" s="525"/>
      <c r="J48" s="525"/>
    </row>
    <row r="49" spans="1:41" ht="9" customHeight="1" x14ac:dyDescent="0.25">
      <c r="A49" s="312"/>
      <c r="B49" s="312"/>
      <c r="C49" s="311"/>
      <c r="D49" s="310"/>
      <c r="E49" s="310"/>
      <c r="F49" s="310"/>
      <c r="G49" s="310"/>
      <c r="H49" s="310"/>
      <c r="I49" s="310"/>
      <c r="J49" s="310"/>
    </row>
    <row r="50" spans="1:41" ht="23.25" customHeight="1" x14ac:dyDescent="0.25">
      <c r="A50" s="316" t="s">
        <v>257</v>
      </c>
      <c r="B50" s="316" t="s">
        <v>459</v>
      </c>
      <c r="C50" s="315" t="s">
        <v>256</v>
      </c>
      <c r="D50" s="314">
        <f>D46+D48</f>
        <v>0</v>
      </c>
      <c r="E50" s="314">
        <f>E46+E48</f>
        <v>0</v>
      </c>
      <c r="F50" s="314">
        <f>F46+F48</f>
        <v>0</v>
      </c>
      <c r="G50" s="528" t="str">
        <f t="shared" si="0"/>
        <v>-</v>
      </c>
      <c r="H50" s="528" t="str">
        <f t="shared" si="1"/>
        <v>-</v>
      </c>
      <c r="I50" s="525"/>
      <c r="J50" s="525"/>
    </row>
    <row r="51" spans="1:41" ht="23.25" customHeight="1" x14ac:dyDescent="0.25">
      <c r="A51" s="488" t="s">
        <v>255</v>
      </c>
      <c r="B51" s="488" t="s">
        <v>460</v>
      </c>
      <c r="C51" s="489" t="s">
        <v>461</v>
      </c>
      <c r="D51" s="490"/>
      <c r="E51" s="490"/>
      <c r="F51" s="490"/>
      <c r="G51" s="528" t="str">
        <f t="shared" si="0"/>
        <v>-</v>
      </c>
      <c r="H51" s="528" t="str">
        <f t="shared" si="1"/>
        <v>-</v>
      </c>
      <c r="I51" s="525"/>
      <c r="J51" s="525"/>
    </row>
    <row r="52" spans="1:41" ht="10.5" customHeight="1" x14ac:dyDescent="0.25">
      <c r="A52" s="312"/>
      <c r="B52" s="312"/>
      <c r="C52" s="311"/>
      <c r="D52" s="310"/>
      <c r="E52" s="310"/>
      <c r="F52" s="310"/>
      <c r="G52" s="310"/>
      <c r="H52" s="310"/>
      <c r="I52" s="310"/>
      <c r="J52" s="310"/>
    </row>
    <row r="53" spans="1:41" ht="30" x14ac:dyDescent="0.25">
      <c r="A53" s="492" t="s">
        <v>253</v>
      </c>
      <c r="B53" s="493" t="s">
        <v>462</v>
      </c>
      <c r="C53" s="494" t="s">
        <v>254</v>
      </c>
      <c r="D53" s="495"/>
      <c r="E53" s="495"/>
      <c r="F53" s="495"/>
      <c r="G53" s="525" t="str">
        <f t="shared" si="0"/>
        <v>-</v>
      </c>
      <c r="H53" s="525" t="str">
        <f t="shared" si="1"/>
        <v>-</v>
      </c>
      <c r="I53" s="525"/>
      <c r="J53" s="525"/>
    </row>
    <row r="54" spans="1:41" s="496" customFormat="1" ht="18" x14ac:dyDescent="0.3">
      <c r="A54" s="492" t="s">
        <v>252</v>
      </c>
      <c r="B54" s="493" t="s">
        <v>463</v>
      </c>
      <c r="C54" s="494" t="s">
        <v>464</v>
      </c>
      <c r="D54" s="495"/>
      <c r="E54" s="495"/>
      <c r="F54" s="495"/>
      <c r="G54" s="525" t="str">
        <f t="shared" si="0"/>
        <v>-</v>
      </c>
      <c r="H54" s="525" t="str">
        <f t="shared" si="1"/>
        <v>-</v>
      </c>
      <c r="I54" s="525"/>
      <c r="J54" s="525"/>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c r="AJ54" s="307"/>
      <c r="AK54" s="307"/>
      <c r="AL54" s="307"/>
      <c r="AM54" s="307"/>
      <c r="AN54" s="307"/>
      <c r="AO54" s="307"/>
    </row>
    <row r="55" spans="1:41" s="496" customFormat="1" ht="30" x14ac:dyDescent="0.3">
      <c r="A55" s="492" t="s">
        <v>251</v>
      </c>
      <c r="B55" s="497" t="s">
        <v>465</v>
      </c>
      <c r="C55" s="494"/>
      <c r="D55" s="498" t="e">
        <f>ROUND(D54/D53,4)</f>
        <v>#DIV/0!</v>
      </c>
      <c r="E55" s="498" t="e">
        <f>ROUND(E54/E53,4)</f>
        <v>#DIV/0!</v>
      </c>
      <c r="F55" s="498" t="e">
        <f>ROUND(F54/F53,4)</f>
        <v>#DIV/0!</v>
      </c>
      <c r="G55" s="525" t="str">
        <f t="shared" si="0"/>
        <v>-</v>
      </c>
      <c r="H55" s="525" t="str">
        <f t="shared" si="1"/>
        <v>-</v>
      </c>
      <c r="I55" s="525"/>
      <c r="J55" s="525"/>
      <c r="K55" s="307"/>
      <c r="L55" s="307"/>
      <c r="M55" s="307"/>
      <c r="N55" s="307"/>
      <c r="O55" s="307"/>
      <c r="P55" s="307"/>
      <c r="Q55" s="307"/>
      <c r="R55" s="307"/>
      <c r="S55" s="307"/>
      <c r="T55" s="307"/>
      <c r="U55" s="307"/>
      <c r="V55" s="307"/>
      <c r="W55" s="307"/>
      <c r="X55" s="307"/>
      <c r="Y55" s="307"/>
      <c r="Z55" s="307"/>
      <c r="AA55" s="307"/>
      <c r="AB55" s="307"/>
      <c r="AC55" s="307"/>
      <c r="AD55" s="307"/>
      <c r="AE55" s="307"/>
      <c r="AF55" s="307"/>
      <c r="AG55" s="307"/>
      <c r="AH55" s="307"/>
      <c r="AI55" s="307"/>
      <c r="AJ55" s="307"/>
      <c r="AK55" s="307"/>
      <c r="AL55" s="307"/>
      <c r="AM55" s="307"/>
      <c r="AN55" s="307"/>
      <c r="AO55" s="307"/>
    </row>
    <row r="56" spans="1:41" ht="8.25" customHeight="1" x14ac:dyDescent="0.25">
      <c r="A56" s="499"/>
      <c r="B56" s="499"/>
      <c r="C56" s="500"/>
      <c r="D56" s="501"/>
      <c r="E56" s="501"/>
      <c r="F56" s="501"/>
      <c r="G56" s="501"/>
      <c r="H56" s="501"/>
      <c r="I56" s="501"/>
      <c r="J56" s="501"/>
    </row>
    <row r="57" spans="1:41" ht="27" customHeight="1" x14ac:dyDescent="0.25">
      <c r="A57" s="493" t="s">
        <v>466</v>
      </c>
      <c r="B57" s="493" t="s">
        <v>467</v>
      </c>
      <c r="C57" s="502"/>
      <c r="D57" s="502"/>
      <c r="E57" s="502"/>
      <c r="F57" s="502"/>
      <c r="G57" s="502"/>
      <c r="H57" s="502"/>
      <c r="I57" s="502"/>
      <c r="J57" s="502"/>
    </row>
    <row r="58" spans="1:41" ht="18" x14ac:dyDescent="0.25">
      <c r="A58" s="503" t="s">
        <v>468</v>
      </c>
      <c r="B58" s="503" t="s">
        <v>469</v>
      </c>
      <c r="C58" s="504" t="s">
        <v>470</v>
      </c>
      <c r="D58" s="505" t="e">
        <f>ROUND(D50/D53,2)</f>
        <v>#DIV/0!</v>
      </c>
      <c r="E58" s="505" t="e">
        <f>ROUND(E50/E53,2)</f>
        <v>#DIV/0!</v>
      </c>
      <c r="F58" s="505" t="e">
        <f>ROUND(F50/F53,2)</f>
        <v>#DIV/0!</v>
      </c>
      <c r="G58" s="528" t="str">
        <f t="shared" ref="G58:G59" si="2">IFERROR(F58/D58-1,"-")</f>
        <v>-</v>
      </c>
      <c r="H58" s="528" t="str">
        <f t="shared" ref="H58:H59" si="3">IFERROR(F58/E58-1,"-")</f>
        <v>-</v>
      </c>
      <c r="I58" s="525"/>
      <c r="J58" s="525"/>
    </row>
    <row r="59" spans="1:41" ht="16" x14ac:dyDescent="0.25">
      <c r="A59" s="503" t="s">
        <v>471</v>
      </c>
      <c r="B59" s="503" t="s">
        <v>472</v>
      </c>
      <c r="C59" s="504" t="s">
        <v>473</v>
      </c>
      <c r="D59" s="506" t="e">
        <f>ROUND(D51/D53,2)</f>
        <v>#DIV/0!</v>
      </c>
      <c r="E59" s="506" t="e">
        <f>ROUND(E51/E53,2)</f>
        <v>#DIV/0!</v>
      </c>
      <c r="F59" s="506" t="e">
        <f>ROUND(F51/F53,2)</f>
        <v>#DIV/0!</v>
      </c>
      <c r="G59" s="528" t="str">
        <f t="shared" si="2"/>
        <v>-</v>
      </c>
      <c r="H59" s="528" t="str">
        <f t="shared" si="3"/>
        <v>-</v>
      </c>
      <c r="I59" s="525"/>
      <c r="J59" s="525"/>
    </row>
    <row r="60" spans="1:41" ht="28.5" x14ac:dyDescent="0.25">
      <c r="A60" s="503" t="s">
        <v>474</v>
      </c>
      <c r="B60" s="508" t="s">
        <v>475</v>
      </c>
      <c r="C60" s="509" t="s">
        <v>250</v>
      </c>
      <c r="D60" s="510"/>
      <c r="E60" s="510"/>
      <c r="F60" s="510"/>
      <c r="G60" s="510"/>
      <c r="H60" s="510"/>
      <c r="I60" s="529"/>
      <c r="J60" s="529"/>
    </row>
    <row r="61" spans="1:41" ht="15.5" x14ac:dyDescent="0.25">
      <c r="A61" s="511">
        <v>110</v>
      </c>
      <c r="B61" s="512" t="s">
        <v>476</v>
      </c>
      <c r="C61" s="513"/>
      <c r="D61" s="514" t="e">
        <f t="shared" ref="D61:F63" si="4">ROUND($D$54/$D$53,4)*A61</f>
        <v>#DIV/0!</v>
      </c>
      <c r="E61" s="514" t="e">
        <f t="shared" si="4"/>
        <v>#DIV/0!</v>
      </c>
      <c r="F61" s="514" t="e">
        <f t="shared" si="4"/>
        <v>#DIV/0!</v>
      </c>
      <c r="G61" s="526" t="str">
        <f t="shared" ref="G61:G63" si="5">IFERROR(F61/D61-1,"-")</f>
        <v>-</v>
      </c>
      <c r="H61" s="525" t="str">
        <f t="shared" ref="H61:H63" si="6">IFERROR(F61/E61-1,"-")</f>
        <v>-</v>
      </c>
      <c r="I61" s="525"/>
      <c r="J61" s="525"/>
    </row>
    <row r="62" spans="1:41" ht="18" customHeight="1" x14ac:dyDescent="0.25">
      <c r="A62" s="511">
        <v>120</v>
      </c>
      <c r="B62" s="512" t="s">
        <v>477</v>
      </c>
      <c r="C62" s="513"/>
      <c r="D62" s="514" t="e">
        <f t="shared" si="4"/>
        <v>#DIV/0!</v>
      </c>
      <c r="E62" s="514" t="e">
        <f t="shared" si="4"/>
        <v>#DIV/0!</v>
      </c>
      <c r="F62" s="514" t="e">
        <f t="shared" si="4"/>
        <v>#DIV/0!</v>
      </c>
      <c r="G62" s="526" t="str">
        <f t="shared" si="5"/>
        <v>-</v>
      </c>
      <c r="H62" s="525" t="str">
        <f t="shared" si="6"/>
        <v>-</v>
      </c>
      <c r="I62" s="525"/>
      <c r="J62" s="525"/>
    </row>
    <row r="63" spans="1:41" ht="18" customHeight="1" x14ac:dyDescent="0.25">
      <c r="A63" s="511">
        <v>130</v>
      </c>
      <c r="B63" s="512" t="s">
        <v>478</v>
      </c>
      <c r="C63" s="513"/>
      <c r="D63" s="514" t="e">
        <f t="shared" si="4"/>
        <v>#DIV/0!</v>
      </c>
      <c r="E63" s="514" t="e">
        <f t="shared" si="4"/>
        <v>#DIV/0!</v>
      </c>
      <c r="F63" s="514" t="e">
        <f t="shared" si="4"/>
        <v>#DIV/0!</v>
      </c>
      <c r="G63" s="526" t="str">
        <f t="shared" si="5"/>
        <v>-</v>
      </c>
      <c r="H63" s="525" t="str">
        <f t="shared" si="6"/>
        <v>-</v>
      </c>
      <c r="I63" s="525"/>
      <c r="J63" s="525"/>
    </row>
    <row r="64" spans="1:41" ht="30.75" customHeight="1" x14ac:dyDescent="0.25">
      <c r="A64" s="503" t="s">
        <v>479</v>
      </c>
      <c r="B64" s="515" t="s">
        <v>480</v>
      </c>
      <c r="C64" s="509" t="s">
        <v>249</v>
      </c>
      <c r="D64" s="510"/>
      <c r="E64" s="510"/>
      <c r="F64" s="510"/>
      <c r="G64" s="510"/>
      <c r="H64" s="510"/>
      <c r="I64" s="529"/>
      <c r="J64" s="529"/>
    </row>
    <row r="65" spans="1:10" ht="15.5" x14ac:dyDescent="0.25">
      <c r="A65" s="511">
        <v>110</v>
      </c>
      <c r="B65" s="512" t="s">
        <v>476</v>
      </c>
      <c r="C65" s="513"/>
      <c r="D65" s="516" t="e">
        <f>$D$58+$D$59+D61</f>
        <v>#DIV/0!</v>
      </c>
      <c r="E65" s="516" t="e">
        <f>$D$58+$D$59+E61</f>
        <v>#DIV/0!</v>
      </c>
      <c r="F65" s="516" t="e">
        <f>$D$58+$D$59+F61</f>
        <v>#DIV/0!</v>
      </c>
      <c r="G65" s="526" t="str">
        <f t="shared" ref="G65:G67" si="7">IFERROR(F65/D65-1,"-")</f>
        <v>-</v>
      </c>
      <c r="H65" s="525" t="str">
        <f>IFERROR(F65/E65-1,"-")</f>
        <v>-</v>
      </c>
      <c r="I65" s="525"/>
      <c r="J65" s="525"/>
    </row>
    <row r="66" spans="1:10" ht="15.5" x14ac:dyDescent="0.25">
      <c r="A66" s="511">
        <v>120</v>
      </c>
      <c r="B66" s="512" t="s">
        <v>477</v>
      </c>
      <c r="C66" s="513"/>
      <c r="D66" s="516" t="e">
        <f t="shared" ref="D66:E67" si="8">$D$58+$D$59+D62</f>
        <v>#DIV/0!</v>
      </c>
      <c r="E66" s="516" t="e">
        <f t="shared" si="8"/>
        <v>#DIV/0!</v>
      </c>
      <c r="F66" s="516" t="e">
        <f t="shared" ref="F66" si="9">$D$58+$D$59+F62</f>
        <v>#DIV/0!</v>
      </c>
      <c r="G66" s="526" t="str">
        <f t="shared" si="7"/>
        <v>-</v>
      </c>
      <c r="H66" s="525" t="str">
        <f t="shared" ref="H66:H67" si="10">IFERROR(F66/E66-1,"-")</f>
        <v>-</v>
      </c>
      <c r="I66" s="525"/>
      <c r="J66" s="525"/>
    </row>
    <row r="67" spans="1:10" ht="15.5" x14ac:dyDescent="0.25">
      <c r="A67" s="511">
        <v>130</v>
      </c>
      <c r="B67" s="512" t="s">
        <v>478</v>
      </c>
      <c r="C67" s="513"/>
      <c r="D67" s="516" t="e">
        <f t="shared" si="8"/>
        <v>#DIV/0!</v>
      </c>
      <c r="E67" s="516" t="e">
        <f t="shared" si="8"/>
        <v>#DIV/0!</v>
      </c>
      <c r="F67" s="516" t="e">
        <f t="shared" ref="F67" si="11">$D$58+$D$59+F63</f>
        <v>#DIV/0!</v>
      </c>
      <c r="G67" s="526" t="str">
        <f t="shared" si="7"/>
        <v>-</v>
      </c>
      <c r="H67" s="525" t="str">
        <f t="shared" si="10"/>
        <v>-</v>
      </c>
      <c r="I67" s="525"/>
      <c r="J67" s="525"/>
    </row>
    <row r="68" spans="1:10" ht="14" x14ac:dyDescent="0.25">
      <c r="A68" s="573" t="s">
        <v>481</v>
      </c>
      <c r="B68" s="573"/>
      <c r="C68" s="573"/>
      <c r="D68" s="573"/>
      <c r="E68" s="307"/>
      <c r="F68" s="307"/>
      <c r="G68" s="307"/>
      <c r="H68" s="307"/>
      <c r="I68" s="307"/>
      <c r="J68" s="307"/>
    </row>
    <row r="69" spans="1:10" ht="14" x14ac:dyDescent="0.25">
      <c r="A69" s="573" t="s">
        <v>482</v>
      </c>
      <c r="B69" s="573"/>
      <c r="C69" s="573"/>
      <c r="D69" s="573"/>
      <c r="E69" s="307"/>
      <c r="F69" s="307"/>
      <c r="G69" s="307"/>
      <c r="H69" s="307"/>
      <c r="I69" s="307"/>
      <c r="J69" s="307"/>
    </row>
    <row r="70" spans="1:10" ht="14" x14ac:dyDescent="0.25">
      <c r="A70" s="573"/>
      <c r="B70" s="573"/>
      <c r="C70" s="573"/>
      <c r="D70" s="573"/>
      <c r="E70" s="307"/>
      <c r="F70" s="307"/>
      <c r="G70" s="307"/>
      <c r="H70" s="307"/>
      <c r="I70" s="307"/>
      <c r="J70" s="307"/>
    </row>
    <row r="71" spans="1:10" ht="33" customHeight="1" x14ac:dyDescent="0.25"/>
    <row r="72" spans="1:10" x14ac:dyDescent="0.25">
      <c r="A72" s="517" t="s">
        <v>484</v>
      </c>
      <c r="B72" s="518"/>
      <c r="C72" s="519"/>
    </row>
    <row r="73" spans="1:10" x14ac:dyDescent="0.25">
      <c r="A73" s="517"/>
      <c r="B73" s="518"/>
      <c r="C73" s="519"/>
    </row>
    <row r="74" spans="1:10" x14ac:dyDescent="0.25">
      <c r="A74" s="520" t="s">
        <v>50</v>
      </c>
      <c r="B74" s="521"/>
      <c r="C74" s="522"/>
    </row>
    <row r="75" spans="1:10" x14ac:dyDescent="0.25">
      <c r="A75" s="517"/>
      <c r="C75" s="523" t="s">
        <v>49</v>
      </c>
    </row>
    <row r="76" spans="1:10" x14ac:dyDescent="0.25">
      <c r="A76" s="309"/>
    </row>
    <row r="77" spans="1:10" x14ac:dyDescent="0.25">
      <c r="A77" s="307" t="s">
        <v>485</v>
      </c>
    </row>
  </sheetData>
  <mergeCells count="3">
    <mergeCell ref="A68:D68"/>
    <mergeCell ref="A69:D69"/>
    <mergeCell ref="A70:D70"/>
  </mergeCells>
  <pageMargins left="0.23622047244094491" right="0.23622047244094491" top="0.74803149606299213" bottom="0.59055118110236227" header="0.31496062992125984" footer="0.31496062992125984"/>
  <pageSetup paperSize="9" scale="74"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35</vt:i4>
      </vt:variant>
      <vt:variant>
        <vt:lpstr>Diapazoni ar nosaukumiem</vt:lpstr>
      </vt:variant>
      <vt:variant>
        <vt:i4>9</vt:i4>
      </vt:variant>
    </vt:vector>
  </HeadingPairs>
  <TitlesOfParts>
    <vt:vector size="44" baseType="lpstr">
      <vt:lpstr>kontu pl</vt:lpstr>
      <vt:lpstr>2 pielik</vt:lpstr>
      <vt:lpstr>budzets </vt:lpstr>
      <vt:lpstr>apj_fakts'---</vt:lpstr>
      <vt:lpstr>virsgramata_fakts'--</vt:lpstr>
      <vt:lpstr>apjomi</vt:lpstr>
      <vt:lpstr>modelis</vt:lpstr>
      <vt:lpstr>TP</vt:lpstr>
      <vt:lpstr>salidzinajums</vt:lpstr>
      <vt:lpstr>1</vt:lpstr>
      <vt:lpstr>2</vt:lpstr>
      <vt:lpstr>3</vt:lpstr>
      <vt:lpstr>Transports</vt:lpstr>
      <vt:lpstr>Iekartas un ierices</vt:lpstr>
      <vt:lpstr>skir.lin raziba</vt:lpstr>
      <vt:lpstr>Elektriba</vt:lpstr>
      <vt:lpstr>3.1.1</vt:lpstr>
      <vt:lpstr>3.1.2</vt:lpstr>
      <vt:lpstr>3.1.3</vt:lpstr>
      <vt:lpstr>Infiltrats</vt:lpstr>
      <vt:lpstr>3.1.4</vt:lpstr>
      <vt:lpstr>3.2</vt:lpstr>
      <vt:lpstr>3.3</vt:lpstr>
      <vt:lpstr>3.4</vt:lpstr>
      <vt:lpstr>3.5</vt:lpstr>
      <vt:lpstr>3.6</vt:lpstr>
      <vt:lpstr>Kratuve</vt:lpstr>
      <vt:lpstr>3.7</vt:lpstr>
      <vt:lpstr>3.8</vt:lpstr>
      <vt:lpstr>3.9</vt:lpstr>
      <vt:lpstr>5</vt:lpstr>
      <vt:lpstr>6</vt:lpstr>
      <vt:lpstr>7</vt:lpstr>
      <vt:lpstr>Biogaze</vt:lpstr>
      <vt:lpstr>Realizacija</vt:lpstr>
      <vt:lpstr>'1'!Drukas_apgabals</vt:lpstr>
      <vt:lpstr>'2'!Drukas_apgabals</vt:lpstr>
      <vt:lpstr>'3'!Drukas_apgabals</vt:lpstr>
      <vt:lpstr>'5'!Drukas_apgabals</vt:lpstr>
      <vt:lpstr>'6'!Drukas_apgabals</vt:lpstr>
      <vt:lpstr>'7'!Drukas_apgabals</vt:lpstr>
      <vt:lpstr>modelis!Drukas_apgabals</vt:lpstr>
      <vt:lpstr>salidzinajums!Drukas_apgabals</vt:lpstr>
      <vt:lpstr>TP!Drukas_apgabals</vt:lpstr>
    </vt:vector>
  </TitlesOfParts>
  <Company>Kulk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dc:creator>
  <cp:lastModifiedBy>Dace Burtniece</cp:lastModifiedBy>
  <cp:lastPrinted>2017-01-26T16:30:15Z</cp:lastPrinted>
  <dcterms:created xsi:type="dcterms:W3CDTF">2015-12-11T13:21:52Z</dcterms:created>
  <dcterms:modified xsi:type="dcterms:W3CDTF">2024-07-19T13:12:40Z</dcterms:modified>
</cp:coreProperties>
</file>