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dus.sprk.gov.lv/com/mod_faili/dav_fs/index.php/21fc5da236a7fe63f6147af1e572460f7/313319/"/>
    </mc:Choice>
  </mc:AlternateContent>
  <xr:revisionPtr revIDLastSave="0" documentId="13_ncr:1_{91F0B4CA-04B9-4E26-BD86-EDAAA763073C}" xr6:coauthVersionLast="47" xr6:coauthVersionMax="47" xr10:uidLastSave="{00000000-0000-0000-0000-000000000000}"/>
  <bookViews>
    <workbookView xWindow="28680" yWindow="-120" windowWidth="29040" windowHeight="15720" activeTab="6"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9" l="1"/>
  <c r="I58" i="9"/>
  <c r="J56" i="8"/>
  <c r="K54" i="1"/>
  <c r="D72" i="7"/>
  <c r="I3" i="12"/>
  <c r="C9" i="10"/>
  <c r="C11" i="11"/>
  <c r="D12" i="11"/>
  <c r="C5" i="10"/>
  <c r="C5" i="9"/>
  <c r="E2" i="1"/>
  <c r="C15" i="1"/>
  <c r="C23" i="1"/>
  <c r="C19" i="9"/>
  <c r="C18" i="9" s="1"/>
  <c r="C27" i="11"/>
  <c r="C27" i="10"/>
  <c r="C27" i="9"/>
  <c r="C28" i="8"/>
  <c r="C27" i="8"/>
  <c r="C25" i="1"/>
  <c r="C28" i="9"/>
  <c r="E46" i="7"/>
  <c r="F46" i="7" s="1"/>
  <c r="G46" i="7" s="1"/>
  <c r="H46" i="7" s="1"/>
  <c r="D21" i="11"/>
  <c r="C16" i="11"/>
  <c r="D17" i="11"/>
  <c r="G60" i="8"/>
  <c r="D12" i="7"/>
  <c r="D5" i="7"/>
  <c r="C8" i="1"/>
  <c r="D8" i="1" s="1"/>
  <c r="C5" i="1"/>
  <c r="D73" i="7"/>
  <c r="E61" i="7"/>
  <c r="E59" i="7"/>
  <c r="E57" i="7"/>
  <c r="E50" i="7"/>
  <c r="E48" i="7"/>
  <c r="J31" i="7"/>
  <c r="L16" i="7"/>
  <c r="D69" i="7" l="1"/>
  <c r="E7" i="12"/>
  <c r="L20" i="7"/>
  <c r="E10" i="12" s="1"/>
  <c r="E9" i="12"/>
  <c r="E78" i="7"/>
  <c r="F78" i="7"/>
  <c r="G78" i="7"/>
  <c r="H78" i="7"/>
  <c r="D78" i="7"/>
  <c r="C78" i="7"/>
  <c r="C77" i="7"/>
  <c r="E76" i="7"/>
  <c r="F76" i="7"/>
  <c r="G76" i="7"/>
  <c r="H76" i="7"/>
  <c r="D76" i="7"/>
  <c r="D32" i="7" l="1"/>
  <c r="C4" i="1"/>
  <c r="I78" i="7"/>
  <c r="E4" i="12"/>
  <c r="E38" i="7"/>
  <c r="F38" i="7"/>
  <c r="G38" i="7"/>
  <c r="H38" i="7"/>
  <c r="D38" i="7"/>
  <c r="C10" i="8"/>
  <c r="C9" i="8"/>
  <c r="C8" i="8"/>
  <c r="E8" i="12"/>
  <c r="J14" i="7"/>
  <c r="J15" i="7"/>
  <c r="G11" i="12"/>
  <c r="E7" i="7"/>
  <c r="F7" i="7" s="1"/>
  <c r="G7" i="7" s="1"/>
  <c r="H7" i="7" s="1"/>
  <c r="C35" i="1"/>
  <c r="E6" i="12"/>
  <c r="F61" i="7"/>
  <c r="G61" i="7" s="1"/>
  <c r="H61" i="7" s="1"/>
  <c r="I61" i="7" s="1"/>
  <c r="F59" i="7"/>
  <c r="G59" i="7" s="1"/>
  <c r="H59" i="7" s="1"/>
  <c r="I59" i="7" s="1"/>
  <c r="F57" i="7"/>
  <c r="F48" i="7"/>
  <c r="G48" i="7" l="1"/>
  <c r="H48" i="7" s="1"/>
  <c r="I48" i="7" s="1"/>
  <c r="H44" i="7"/>
  <c r="G64" i="7"/>
  <c r="G44" i="7"/>
  <c r="F64" i="7"/>
  <c r="F44" i="7"/>
  <c r="E64" i="7"/>
  <c r="E44" i="7"/>
  <c r="D64" i="7"/>
  <c r="G57" i="7"/>
  <c r="H57" i="7" s="1"/>
  <c r="I57" i="7" s="1"/>
  <c r="I44" i="7"/>
  <c r="H64" i="7"/>
  <c r="K15" i="7" l="1"/>
  <c r="C7" i="8"/>
  <c r="C6" i="8" s="1"/>
  <c r="I46" i="7" l="1"/>
  <c r="K22" i="7"/>
  <c r="F53" i="7"/>
  <c r="J18" i="7"/>
  <c r="J19" i="7"/>
  <c r="J17" i="7"/>
  <c r="E72" i="7"/>
  <c r="F72" i="7"/>
  <c r="G72" i="7"/>
  <c r="H72" i="7"/>
  <c r="F70" i="7"/>
  <c r="G70" i="7"/>
  <c r="H70" i="7"/>
  <c r="E70" i="7"/>
  <c r="D70" i="7"/>
  <c r="E69" i="7"/>
  <c r="F69" i="7"/>
  <c r="G69" i="7"/>
  <c r="H69" i="7"/>
  <c r="C4" i="8"/>
  <c r="E8" i="7"/>
  <c r="F8" i="7"/>
  <c r="G8" i="7"/>
  <c r="H8" i="7"/>
  <c r="D8" i="7"/>
  <c r="D4" i="7" s="1"/>
  <c r="I77" i="7" l="1"/>
  <c r="K8" i="7" s="1"/>
  <c r="L8" i="7" s="1"/>
  <c r="I65" i="7"/>
  <c r="K17" i="7"/>
  <c r="J8" i="7"/>
  <c r="G53" i="7"/>
  <c r="H53" i="7" s="1"/>
  <c r="I53" i="7" s="1"/>
  <c r="C11" i="1"/>
  <c r="C10" i="1"/>
  <c r="D10" i="1" s="1"/>
  <c r="C9" i="1"/>
  <c r="D3" i="1"/>
  <c r="C8" i="10"/>
  <c r="C36" i="8"/>
  <c r="D9" i="1" l="1"/>
  <c r="C7" i="1"/>
  <c r="C28" i="11"/>
  <c r="E12" i="12"/>
  <c r="D28" i="7"/>
  <c r="D25" i="7"/>
  <c r="D24" i="7" s="1"/>
  <c r="C22" i="1" s="1"/>
  <c r="C36" i="11"/>
  <c r="C36" i="10"/>
  <c r="C36" i="9"/>
  <c r="G3" i="12" l="1"/>
  <c r="D16" i="7" l="1"/>
  <c r="J13" i="7"/>
  <c r="K13" i="7" s="1"/>
  <c r="C7" i="12"/>
  <c r="F7" i="12" s="1"/>
  <c r="H7" i="12" s="1"/>
  <c r="I7" i="12" s="1"/>
  <c r="J21" i="7"/>
  <c r="J23" i="7" s="1"/>
  <c r="K21" i="7" l="1"/>
  <c r="C20" i="11" l="1"/>
  <c r="C19" i="11"/>
  <c r="C18" i="11" s="1"/>
  <c r="C15" i="11"/>
  <c r="C14" i="11"/>
  <c r="C10" i="11"/>
  <c r="C9" i="11"/>
  <c r="D9" i="11" s="1"/>
  <c r="C8" i="11"/>
  <c r="C19" i="10"/>
  <c r="C18" i="10" s="1"/>
  <c r="C14" i="1"/>
  <c r="D14" i="1" s="1"/>
  <c r="D2" i="1"/>
  <c r="E2" i="11"/>
  <c r="D2" i="11"/>
  <c r="E2" i="10"/>
  <c r="D2" i="10"/>
  <c r="E2" i="9"/>
  <c r="D2" i="9"/>
  <c r="E2" i="8"/>
  <c r="D2" i="8"/>
  <c r="D15" i="1"/>
  <c r="C19" i="1"/>
  <c r="D19" i="1" s="1"/>
  <c r="H73" i="7"/>
  <c r="H71" i="7" s="1"/>
  <c r="H68" i="7"/>
  <c r="G68" i="7"/>
  <c r="F68" i="7"/>
  <c r="E68" i="7"/>
  <c r="D68" i="7"/>
  <c r="D17" i="10"/>
  <c r="C16" i="10"/>
  <c r="D21" i="10"/>
  <c r="C20" i="10"/>
  <c r="C23" i="10"/>
  <c r="D17" i="9"/>
  <c r="C16" i="9"/>
  <c r="C16" i="8"/>
  <c r="C15" i="10"/>
  <c r="C14" i="10"/>
  <c r="D12" i="10"/>
  <c r="C11" i="10"/>
  <c r="C10" i="10"/>
  <c r="D10" i="10" s="1"/>
  <c r="G24" i="10"/>
  <c r="H24" i="10" s="1"/>
  <c r="G23" i="10"/>
  <c r="G22" i="10"/>
  <c r="C23" i="9"/>
  <c r="H24" i="9"/>
  <c r="I24" i="9" s="1"/>
  <c r="H23" i="9"/>
  <c r="H22" i="9"/>
  <c r="D21" i="9"/>
  <c r="C20" i="9"/>
  <c r="C15" i="9"/>
  <c r="C14" i="9"/>
  <c r="C8" i="9"/>
  <c r="C9" i="9"/>
  <c r="C10" i="9"/>
  <c r="D10" i="9"/>
  <c r="D12" i="9"/>
  <c r="C11" i="9"/>
  <c r="C19" i="8"/>
  <c r="D19" i="8" s="1"/>
  <c r="C23" i="8"/>
  <c r="I23" i="8"/>
  <c r="D21" i="8"/>
  <c r="C20" i="8"/>
  <c r="C15" i="8"/>
  <c r="D17" i="8"/>
  <c r="B17" i="8"/>
  <c r="C14" i="8"/>
  <c r="C11" i="8"/>
  <c r="B10" i="8"/>
  <c r="B9" i="8"/>
  <c r="B9" i="9" s="1"/>
  <c r="B8" i="8"/>
  <c r="F59" i="9"/>
  <c r="E59" i="10" s="1"/>
  <c r="D49" i="11" s="1"/>
  <c r="F60" i="9"/>
  <c r="E60" i="10" s="1"/>
  <c r="D50" i="11" s="1"/>
  <c r="J24" i="1"/>
  <c r="K24" i="1" s="1"/>
  <c r="J23" i="1"/>
  <c r="C16" i="1"/>
  <c r="D17" i="1"/>
  <c r="C23" i="11"/>
  <c r="D21" i="1"/>
  <c r="C40" i="9" l="1"/>
  <c r="J18" i="8"/>
  <c r="C40" i="8"/>
  <c r="K18" i="1"/>
  <c r="K23" i="1"/>
  <c r="H23" i="10"/>
  <c r="I23" i="9"/>
  <c r="J23" i="8"/>
  <c r="I68" i="7"/>
  <c r="J2" i="1"/>
  <c r="C18" i="1"/>
  <c r="C13" i="1"/>
  <c r="D13" i="1" s="1"/>
  <c r="F2" i="11"/>
  <c r="D71" i="7"/>
  <c r="B9" i="11"/>
  <c r="B9" i="10"/>
  <c r="D7" i="1"/>
  <c r="C13" i="11"/>
  <c r="C7" i="11"/>
  <c r="E73" i="7"/>
  <c r="E71" i="7" s="1"/>
  <c r="E67" i="7" s="1"/>
  <c r="D22" i="8" s="1"/>
  <c r="I22" i="8" s="1"/>
  <c r="F73" i="7"/>
  <c r="F71" i="7" s="1"/>
  <c r="F67" i="7" s="1"/>
  <c r="G73" i="7"/>
  <c r="G71" i="7" s="1"/>
  <c r="G67" i="7" s="1"/>
  <c r="H67" i="7"/>
  <c r="C18" i="8"/>
  <c r="C13" i="10"/>
  <c r="C7" i="10"/>
  <c r="C13" i="9"/>
  <c r="C7" i="9"/>
  <c r="C6" i="9" s="1"/>
  <c r="C13" i="8"/>
  <c r="C20" i="1"/>
  <c r="E20" i="7"/>
  <c r="F20" i="7"/>
  <c r="G20" i="7"/>
  <c r="H20" i="7"/>
  <c r="D20" i="7"/>
  <c r="D11" i="7" s="1"/>
  <c r="E12" i="7"/>
  <c r="F12" i="7"/>
  <c r="G12" i="7"/>
  <c r="H12" i="7"/>
  <c r="E16" i="7"/>
  <c r="F16" i="7"/>
  <c r="G16" i="7"/>
  <c r="H16" i="7"/>
  <c r="D12" i="1"/>
  <c r="E28" i="7"/>
  <c r="F28" i="7"/>
  <c r="G28" i="7"/>
  <c r="H28" i="7"/>
  <c r="E25" i="7"/>
  <c r="F25" i="7"/>
  <c r="G25" i="7"/>
  <c r="H25" i="7"/>
  <c r="C39" i="8" l="1"/>
  <c r="C35" i="8" s="1"/>
  <c r="K6" i="1"/>
  <c r="I71" i="7"/>
  <c r="D67" i="7"/>
  <c r="I67" i="7" s="1"/>
  <c r="L24" i="7" s="1"/>
  <c r="I20" i="7"/>
  <c r="I16" i="7"/>
  <c r="C6" i="1"/>
  <c r="C6" i="10"/>
  <c r="J16" i="7"/>
  <c r="C9" i="12" s="1"/>
  <c r="J12" i="7"/>
  <c r="C8" i="12" s="1"/>
  <c r="G24" i="7"/>
  <c r="C22" i="10" s="1"/>
  <c r="H22" i="10" s="1"/>
  <c r="H57" i="10" s="1"/>
  <c r="H24" i="7"/>
  <c r="C22" i="11" s="1"/>
  <c r="F24" i="7"/>
  <c r="C22" i="9" s="1"/>
  <c r="I22" i="9" s="1"/>
  <c r="I57" i="9" s="1"/>
  <c r="E24" i="7"/>
  <c r="D22" i="1" l="1"/>
  <c r="J22" i="1" s="1"/>
  <c r="K22" i="1" s="1"/>
  <c r="E5" i="12"/>
  <c r="E3" i="12" s="1"/>
  <c r="L11" i="7"/>
  <c r="I24" i="7"/>
  <c r="J24" i="7"/>
  <c r="C5" i="12" s="1"/>
  <c r="C22" i="8"/>
  <c r="J22" i="8" s="1"/>
  <c r="J57" i="8" s="1"/>
  <c r="D14" i="11"/>
  <c r="D15" i="11"/>
  <c r="D14" i="10"/>
  <c r="D15" i="10"/>
  <c r="D14" i="9"/>
  <c r="D15" i="9"/>
  <c r="D14" i="8"/>
  <c r="D15" i="8"/>
  <c r="J20" i="7"/>
  <c r="C10" i="12" s="1"/>
  <c r="K55" i="1" l="1"/>
  <c r="F5" i="12"/>
  <c r="H5" i="12" s="1"/>
  <c r="I5" i="12" s="1"/>
  <c r="J22" i="7"/>
  <c r="D13" i="8" l="1"/>
  <c r="D13" i="9" l="1"/>
  <c r="D19" i="11"/>
  <c r="G18" i="11" s="1"/>
  <c r="C4" i="11"/>
  <c r="E3" i="11" s="1"/>
  <c r="C5" i="11"/>
  <c r="F24" i="11"/>
  <c r="G24" i="11" s="1"/>
  <c r="F23" i="11"/>
  <c r="F22" i="11"/>
  <c r="D10" i="11"/>
  <c r="D8" i="11"/>
  <c r="D3" i="11"/>
  <c r="C4" i="10"/>
  <c r="E3" i="10" s="1"/>
  <c r="F50" i="10"/>
  <c r="H50" i="10" s="1"/>
  <c r="F45" i="10"/>
  <c r="C28" i="10"/>
  <c r="D9" i="10"/>
  <c r="D8" i="10"/>
  <c r="D3" i="10"/>
  <c r="D19" i="9"/>
  <c r="C4" i="9"/>
  <c r="E3" i="9" s="1"/>
  <c r="G50" i="9"/>
  <c r="F50" i="9"/>
  <c r="G45" i="9"/>
  <c r="F45" i="9"/>
  <c r="D9" i="9"/>
  <c r="D8" i="9"/>
  <c r="D3" i="9"/>
  <c r="C5" i="8"/>
  <c r="E3" i="8"/>
  <c r="H50" i="8"/>
  <c r="G50" i="8"/>
  <c r="F50" i="8"/>
  <c r="H45" i="8"/>
  <c r="G45" i="8"/>
  <c r="F45" i="8"/>
  <c r="I24" i="8"/>
  <c r="J24" i="8" s="1"/>
  <c r="D9" i="8"/>
  <c r="D8" i="8"/>
  <c r="D3" i="8"/>
  <c r="E32" i="7"/>
  <c r="E39" i="7"/>
  <c r="C26" i="9" s="1"/>
  <c r="F39" i="7"/>
  <c r="C26" i="10" s="1"/>
  <c r="G39" i="7"/>
  <c r="C26" i="11" s="1"/>
  <c r="H39" i="7"/>
  <c r="D39" i="7"/>
  <c r="C26" i="8" s="1"/>
  <c r="C25" i="8" s="1"/>
  <c r="E9" i="7"/>
  <c r="F9" i="7"/>
  <c r="G9" i="7"/>
  <c r="H9" i="7"/>
  <c r="F32" i="7"/>
  <c r="F11" i="7" s="1"/>
  <c r="G32" i="7"/>
  <c r="G11" i="7" s="1"/>
  <c r="H32" i="7"/>
  <c r="H11" i="7" s="1"/>
  <c r="D9" i="7"/>
  <c r="C40" i="10" l="1"/>
  <c r="I18" i="9"/>
  <c r="G22" i="11"/>
  <c r="K24" i="7"/>
  <c r="D5" i="12" s="1"/>
  <c r="G23" i="11"/>
  <c r="K31" i="7"/>
  <c r="D7" i="12" s="1"/>
  <c r="J9" i="7"/>
  <c r="K9" i="7" s="1"/>
  <c r="D4" i="12" s="1"/>
  <c r="J32" i="7"/>
  <c r="C6" i="12" s="1"/>
  <c r="F6" i="12" s="1"/>
  <c r="H6" i="12" s="1"/>
  <c r="I6" i="12" s="1"/>
  <c r="E11" i="7"/>
  <c r="I11" i="7" s="1"/>
  <c r="J63" i="8" s="1"/>
  <c r="I3" i="8"/>
  <c r="I9" i="7"/>
  <c r="D12" i="12"/>
  <c r="C12" i="12"/>
  <c r="I50" i="9"/>
  <c r="I2" i="8"/>
  <c r="G44" i="9"/>
  <c r="G2" i="10"/>
  <c r="D13" i="10"/>
  <c r="J45" i="8"/>
  <c r="H2" i="9"/>
  <c r="C3" i="11"/>
  <c r="F3" i="11"/>
  <c r="G3" i="10"/>
  <c r="D19" i="10"/>
  <c r="H45" i="10"/>
  <c r="C3" i="10"/>
  <c r="H3" i="9"/>
  <c r="C3" i="9"/>
  <c r="I45" i="9"/>
  <c r="C3" i="8"/>
  <c r="G44" i="8"/>
  <c r="J25" i="8"/>
  <c r="H44" i="8"/>
  <c r="J50" i="8"/>
  <c r="D7" i="8"/>
  <c r="C28" i="1"/>
  <c r="K25" i="1" s="1"/>
  <c r="E3" i="1"/>
  <c r="H48" i="1"/>
  <c r="I48" i="1"/>
  <c r="I43" i="1"/>
  <c r="H43" i="1"/>
  <c r="F43" i="1"/>
  <c r="C40" i="11" l="1"/>
  <c r="H18" i="10"/>
  <c r="J6" i="8"/>
  <c r="G47" i="11"/>
  <c r="I3" i="9"/>
  <c r="J3" i="8"/>
  <c r="G3" i="11"/>
  <c r="G46" i="11" s="1"/>
  <c r="H3" i="10"/>
  <c r="H56" i="10" s="1"/>
  <c r="I63" i="9"/>
  <c r="H63" i="10" s="1"/>
  <c r="G53" i="11" s="1"/>
  <c r="K60" i="1"/>
  <c r="F12" i="12"/>
  <c r="I12" i="12" s="1"/>
  <c r="J11" i="7"/>
  <c r="C4" i="12"/>
  <c r="C3" i="12" s="1"/>
  <c r="J3" i="1"/>
  <c r="H42" i="1"/>
  <c r="I42" i="1"/>
  <c r="F4" i="12" l="1"/>
  <c r="H4" i="12" s="1"/>
  <c r="I4" i="12" s="1"/>
  <c r="K32" i="7"/>
  <c r="D6" i="12" s="1"/>
  <c r="D13" i="11"/>
  <c r="C6" i="11"/>
  <c r="D7" i="9" l="1"/>
  <c r="I6" i="9" s="1"/>
  <c r="J53" i="8"/>
  <c r="F44" i="8"/>
  <c r="J44" i="8" s="1"/>
  <c r="I53" i="9" l="1"/>
  <c r="F44" i="9"/>
  <c r="I44" i="9" s="1"/>
  <c r="D7" i="10"/>
  <c r="F48" i="1"/>
  <c r="F42" i="1" s="1"/>
  <c r="K51" i="1"/>
  <c r="G48" i="1"/>
  <c r="G43" i="1"/>
  <c r="C3" i="1"/>
  <c r="K3" i="1" s="1"/>
  <c r="H6" i="10" l="1"/>
  <c r="D7" i="11"/>
  <c r="G6" i="11" s="1"/>
  <c r="H53" i="10"/>
  <c r="F44" i="10"/>
  <c r="H44" i="10" s="1"/>
  <c r="G42" i="1"/>
  <c r="K42" i="1" s="1"/>
  <c r="K43" i="1"/>
  <c r="K48" i="1"/>
  <c r="D35" i="7" l="1"/>
  <c r="H5" i="7"/>
  <c r="H4" i="7" s="1"/>
  <c r="H35" i="7" s="1"/>
  <c r="G5" i="7"/>
  <c r="G4" i="7" s="1"/>
  <c r="G35" i="7" s="1"/>
  <c r="F5" i="7"/>
  <c r="F4" i="7" s="1"/>
  <c r="F35" i="7" s="1"/>
  <c r="E5" i="7"/>
  <c r="E4" i="7" s="1"/>
  <c r="E35" i="7" l="1"/>
  <c r="I35" i="7" s="1"/>
  <c r="C2" i="1" s="1"/>
  <c r="J4" i="7"/>
  <c r="J35" i="7" s="1"/>
  <c r="J5" i="7"/>
  <c r="C13" i="12" s="1"/>
  <c r="C11" i="12" s="1"/>
  <c r="I4" i="7"/>
  <c r="K2" i="1" l="1"/>
  <c r="C2" i="8"/>
  <c r="J2" i="8" s="1"/>
  <c r="J54" i="8" s="1"/>
  <c r="J58" i="8" s="1"/>
  <c r="C2" i="11"/>
  <c r="G2" i="11" s="1"/>
  <c r="C2" i="10"/>
  <c r="H2" i="10" s="1"/>
  <c r="C2" i="9"/>
  <c r="I2" i="9" s="1"/>
  <c r="K52" i="1" l="1"/>
  <c r="K58" i="1" s="1"/>
  <c r="J59" i="8" s="1"/>
  <c r="K5" i="7"/>
  <c r="L5" i="7" s="1"/>
  <c r="E13" i="12" s="1"/>
  <c r="E11" i="12" s="1"/>
  <c r="K56" i="1" l="1"/>
  <c r="D13" i="12"/>
  <c r="K4" i="7"/>
  <c r="L4" i="7" l="1"/>
  <c r="L35" i="7" s="1"/>
  <c r="F13" i="12"/>
  <c r="I13" i="12" s="1"/>
  <c r="D11" i="12"/>
  <c r="F11" i="12" l="1"/>
  <c r="I11" i="12" s="1"/>
  <c r="F50" i="7" l="1"/>
  <c r="C39" i="9" s="1"/>
  <c r="C35" i="9" s="1"/>
  <c r="C25" i="9" s="1"/>
  <c r="I25" i="9" s="1"/>
  <c r="I54" i="9" s="1"/>
  <c r="J61" i="8" l="1"/>
  <c r="G50" i="7"/>
  <c r="C39" i="10" s="1"/>
  <c r="C35" i="10" s="1"/>
  <c r="C25" i="10" s="1"/>
  <c r="H25" i="10" s="1"/>
  <c r="I61" i="9" l="1"/>
  <c r="H50" i="7"/>
  <c r="C39" i="11" s="1"/>
  <c r="C35" i="11" s="1"/>
  <c r="C25" i="11" s="1"/>
  <c r="G25" i="11" s="1"/>
  <c r="K18" i="7" l="1"/>
  <c r="I50" i="7"/>
  <c r="G44" i="11" s="1"/>
  <c r="K19" i="7"/>
  <c r="H59" i="10"/>
  <c r="K16" i="7" l="1"/>
  <c r="D9" i="12" s="1"/>
  <c r="F9" i="12" s="1"/>
  <c r="H9" i="12" s="1"/>
  <c r="I9" i="12" s="1"/>
  <c r="K23" i="7"/>
  <c r="K20" i="7" s="1"/>
  <c r="D10" i="12" s="1"/>
  <c r="F10" i="12" s="1"/>
  <c r="H10" i="12" s="1"/>
  <c r="I10" i="12" s="1"/>
  <c r="K14" i="7"/>
  <c r="K12" i="7" s="1"/>
  <c r="D8" i="12" s="1"/>
  <c r="H54" i="10"/>
  <c r="G48" i="11"/>
  <c r="K11" i="7" l="1"/>
  <c r="K35" i="7" s="1"/>
  <c r="H58" i="10"/>
  <c r="H61" i="10"/>
  <c r="G49" i="11" s="1"/>
  <c r="G51" i="11" s="1"/>
  <c r="I2" i="12" s="1"/>
  <c r="D3" i="12"/>
  <c r="F8" i="12"/>
  <c r="H8" i="12" s="1"/>
  <c r="I8" i="12" s="1"/>
  <c r="F3" i="12" l="1"/>
  <c r="I14" i="12" l="1"/>
  <c r="H3" i="12"/>
</calcChain>
</file>

<file path=xl/sharedStrings.xml><?xml version="1.0" encoding="utf-8"?>
<sst xmlns="http://schemas.openxmlformats.org/spreadsheetml/2006/main" count="1344" uniqueCount="187">
  <si>
    <t>1.Kapitāla izmaksas kopā</t>
  </si>
  <si>
    <t>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</si>
  <si>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</si>
  <si>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</si>
  <si>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</si>
  <si>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</si>
  <si>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</si>
  <si>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</si>
  <si>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</si>
  <si>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</si>
  <si>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</si>
  <si>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</si>
  <si>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</si>
  <si>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</si>
  <si>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</si>
  <si>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inflācījas rādītājs</t>
  </si>
  <si>
    <t>inflētās izmaksas ar iepriekšējā gada inflāciju</t>
  </si>
  <si>
    <t>inflētās izmaksas ar kārtējā gada inflāciju</t>
  </si>
  <si>
    <t>Pārējās saimnieciskās darbības izmaksas</t>
  </si>
  <si>
    <t>izmaksas, kam nav piemērots inflācijas rādītājs</t>
  </si>
  <si>
    <t>Pārvades sistēmas pakalpojumu izmaksas</t>
  </si>
  <si>
    <t>Par elektroenerģijas pārvadīšanu</t>
  </si>
  <si>
    <t>Elektroenerģijas apjoms</t>
  </si>
  <si>
    <t>MWh</t>
  </si>
  <si>
    <t>Pārvades tarifs</t>
  </si>
  <si>
    <t>EUR/MWh</t>
  </si>
  <si>
    <t>Par jaudas uzturēšanu</t>
  </si>
  <si>
    <t xml:space="preserve">Maksa par pārvades jaudas uzturēšanu </t>
  </si>
  <si>
    <t>EUR/KW/gadā</t>
  </si>
  <si>
    <t>Uzstādītā pārvades jauda</t>
  </si>
  <si>
    <t>kW</t>
  </si>
  <si>
    <t>Sadales sistēmas operatora citas sadales sistēmas pakalpojumu izmaksas</t>
  </si>
  <si>
    <t>elektroenerģijas  cena</t>
  </si>
  <si>
    <t xml:space="preserve"> EUR/MWh</t>
  </si>
  <si>
    <t xml:space="preserve"> zudumu un tehnoloģiskā procesa apjoms</t>
  </si>
  <si>
    <t xml:space="preserve"> MWh</t>
  </si>
  <si>
    <t>Izmaksas kopā</t>
  </si>
  <si>
    <t>6 men</t>
  </si>
  <si>
    <t>6 men prognoze</t>
  </si>
  <si>
    <t>Faktiskais zudumu un tehnoloģiskā procesa apjoms</t>
  </si>
  <si>
    <t>Elektroenerģijas apjoms TP</t>
  </si>
  <si>
    <t>Pārvades tarifs TP</t>
  </si>
  <si>
    <t>Maksa par pārvades jaudas uzturēšanu TP</t>
  </si>
  <si>
    <t>Kapitāla izmaksu korekcija</t>
  </si>
  <si>
    <t>Kopā</t>
  </si>
  <si>
    <t xml:space="preserve">faktiskā RAB kapitāla atdeve </t>
  </si>
  <si>
    <t>Regultatīvā rēķina atlikums</t>
  </si>
  <si>
    <t>26.1. starpība starp faktiskajiem un plānotajiem ieņēmumiem tarifu periodā</t>
  </si>
  <si>
    <t>-</t>
  </si>
  <si>
    <t>26.2.starpība starp faktiskajām un plānotajām elektroenerģijas zudumu un tehnoloģiskā procesa nodrošināšanas izmaksām</t>
  </si>
  <si>
    <t xml:space="preserve">Apjoms* </t>
  </si>
  <si>
    <t>Elektroenerģijas iepirkuma cena</t>
  </si>
  <si>
    <t>26.3.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</si>
  <si>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</si>
  <si>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</si>
  <si>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</si>
  <si>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</si>
  <si>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</si>
  <si>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</si>
  <si>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</si>
  <si>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</si>
  <si>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</si>
  <si>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</si>
  <si>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</si>
  <si>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</si>
  <si>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</si>
  <si>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</si>
  <si>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26.5. starpība starp faktiskajām un plānotajām pārvades sistēmas pakalpojumu izmaksām</t>
  </si>
  <si>
    <t>26.6. starpība starp faktiskajām un plānotajām sadales sistēmas operatora citas sadales sistēmas pakalpojumu izmaksām</t>
  </si>
  <si>
    <t>26.7.  pamatotās faktiskās neparedzētās izmaksas ārējo normatīvo aktu izmaiņu vai ārkārtas situāciju novēršanas dēļ, kas radušās attiecīgā regulatīvā perioda iepriekšējā vai esošajā tarifu periodā un nav atgūstamas citādi</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</si>
  <si>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</si>
  <si>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</si>
  <si>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</si>
  <si>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</si>
  <si>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</si>
  <si>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Nominālās bruto algas izmaiņu radīto izmaksu pieaugums</t>
  </si>
  <si>
    <t>Neparedzētās izmaksas ārējo normatīvo aktu izmaiņu vai ārkārtas situāciju novēršanas dēļ</t>
  </si>
  <si>
    <t>Iepriekšējā regulatīvajā perioda faktiskās izmaksas</t>
  </si>
  <si>
    <r>
      <t>26.</t>
    </r>
    <r>
      <rPr>
        <i/>
        <vertAlign val="superscript"/>
        <sz val="11"/>
        <color theme="1"/>
        <rFont val="Calibri"/>
        <family val="2"/>
        <charset val="186"/>
        <scheme val="minor"/>
      </rPr>
      <t>1</t>
    </r>
    <r>
      <rPr>
        <i/>
        <sz val="11"/>
        <color theme="1"/>
        <rFont val="Calibri"/>
        <family val="2"/>
        <charset val="186"/>
        <scheme val="minor"/>
      </rPr>
      <t xml:space="preserve"> paredzamo nākamo tarifu periodu izmaksu starpība: </t>
    </r>
  </si>
  <si>
    <t>elektroenerģijas zudumu un tehnoloģiskā procesa nodrošināšanas izmaksas</t>
  </si>
  <si>
    <t>Plānotais elektroenerģijas apjoms</t>
  </si>
  <si>
    <t>Plānotā elektroenerģijas iepirkuma cena</t>
  </si>
  <si>
    <t>Prognozētais elektroenerģijas apjoms*</t>
  </si>
  <si>
    <t>Prognozētā elektroenerģijas iepirkuma cena</t>
  </si>
  <si>
    <t>pārvades sistēmas pakalpojumu izmaksas</t>
  </si>
  <si>
    <t>Plānotās pārvades sistēmas pakalpojumu izmaksas</t>
  </si>
  <si>
    <t>Prognozētās pārvades sistēmas pakalpojumu izmaksas</t>
  </si>
  <si>
    <t>prognozētās kumulatīvās inflācijas ietekmes izmaksas apstiprinātajā tarifā un prognozēto inflāciju nākamajiem regulatīvā perioda gadiem</t>
  </si>
  <si>
    <t>Regulatīvā rēķina atlikums</t>
  </si>
  <si>
    <t>*apjoms nevar būt lielāks kā plānots tarifu projektā</t>
  </si>
  <si>
    <t>Izmaksu korekcija, kas attiecināma uz nākamo tarifu periodu</t>
  </si>
  <si>
    <t>Izmantotais Regulatīvā rēķina apmērs</t>
  </si>
  <si>
    <t>Iepriekšējā tarifu periodā prognozētie ieņēmumi</t>
  </si>
  <si>
    <t>Iepriekšējā tarifu periodā prognozētās izmaksas</t>
  </si>
  <si>
    <t xml:space="preserve">Uzkrājums no iepriekšējā gada </t>
  </si>
  <si>
    <t>tarifu aprēķinā iekļautās īpašuma uzturēšanai nepieciešamo un citu komersantu veikto kārtējo ekspluatācijas remontu izmaksas, kas  kas attiecināmas uz attiecīgo tarifu periodu </t>
  </si>
  <si>
    <t>Faktiskā inflācija</t>
  </si>
  <si>
    <t>Iepriekšējā parifu periodā prognozētās izmaksas</t>
  </si>
  <si>
    <t>kārtējo īpašuma uzturēšanai nepieciešamo un citu komersantu veikto ekspluatācijas remontu izmaksas</t>
  </si>
  <si>
    <t>pārējās saimnieciskās darbības izmaksas</t>
  </si>
  <si>
    <t>pamatlīdzekļu nolietojums un nemateriālo ieguldījumu vērtības norakstījumi</t>
  </si>
  <si>
    <t>kapitāla atdeve</t>
  </si>
  <si>
    <t>* Pirmie četri gadi fakts, pēdējā regulatīvā perioda rādītājs - prognoze</t>
  </si>
  <si>
    <t>1_TP</t>
  </si>
  <si>
    <t>2_TP</t>
  </si>
  <si>
    <t>3_TP</t>
  </si>
  <si>
    <t>4_TP</t>
  </si>
  <si>
    <t>5_TP</t>
  </si>
  <si>
    <t>personāla un sociālās izmaksas</t>
  </si>
  <si>
    <t xml:space="preserve">citas sadales sistēmas pakalpojumu izmaksas </t>
  </si>
  <si>
    <t xml:space="preserve">nodokļu izmaksas </t>
  </si>
  <si>
    <t>faktiskais RAB (bilances vērtība)</t>
  </si>
  <si>
    <t xml:space="preserve">*kapitāla izmaksu uzskaites un aprēķināšanas metodikas noteiktajos gadījumos </t>
  </si>
  <si>
    <t>Vidējās gada izmaksas</t>
  </si>
  <si>
    <t>Kopējie atļautie ieņēmumi RP</t>
  </si>
  <si>
    <t>RP faktiskās izmaksas</t>
  </si>
  <si>
    <t>Kopējie atļautie ieņēmumi ar korekciju RP</t>
  </si>
  <si>
    <t>Inflācijas kumulatīvais rādītājs</t>
  </si>
  <si>
    <t xml:space="preserve">faktiskais (prognozētais) nolietojums* </t>
  </si>
  <si>
    <t>Faktiskās pārvades sistēmas pakalpojumu izmaksas*</t>
  </si>
  <si>
    <t>Pārvades un sadales izmaksu korekcija</t>
  </si>
  <si>
    <t>Uz Latvijas lietotāju elektroapgādes vajadzībām attiecinātās elektroenerģijas sadales sistēmas zudumu un tehnoloģiskā procesa nodrošināšanas izmaksas</t>
  </si>
  <si>
    <t xml:space="preserve"> vidējās ekspluatācijas izmaksas tarifu periodā</t>
  </si>
  <si>
    <t>Pārvades un sadales izmaksu korekcijas</t>
  </si>
  <si>
    <t>Vidējās ekspluatācijas izmaksas tarifu periodā</t>
  </si>
  <si>
    <t>Pieaugums, kas nav iekļaujams RR</t>
  </si>
  <si>
    <t>RR atlikums</t>
  </si>
  <si>
    <t>TP plānotās izmaksas RP</t>
  </si>
  <si>
    <t>TP plānotās izmaksas RP ar korekciju</t>
  </si>
  <si>
    <t>Faktiskās izmaksas RP</t>
  </si>
  <si>
    <t>Izmaksu ietaupījums, kas saistīts ar efektivitātes uzlabošanas pasākumiem RP</t>
  </si>
  <si>
    <t>Izmaksu ietaupījums/pieaugums RP</t>
  </si>
  <si>
    <t>31.3. Kapitāla izmaksu pieaugums*</t>
  </si>
  <si>
    <t>31.2. Izmaksu ietaupījumu pa izmaksu grupām:</t>
  </si>
  <si>
    <t>31.1. līdz tarifu projekta iesniegšanai uz plānotajiem ieņēmumiem neattiecināto RR atlikumu, kas uzskaitīts saskaņā ar šīs metodikas</t>
  </si>
  <si>
    <t xml:space="preserve">zudumu un tehnoloģiskā procesa nodrošināšanas izmaksas </t>
  </si>
  <si>
    <t>RR atlikums pēc RP</t>
  </si>
  <si>
    <t>Zudumu un tehnoloģiskā procesa izmaksas</t>
  </si>
  <si>
    <t>Iepriekšējā RP pēdējā gada kapitāla izmaksu korekcija</t>
  </si>
  <si>
    <t>Izmaksu korekcija, kas attiecināma uz nākamo TP</t>
  </si>
  <si>
    <r>
      <t>Inflācijas kumulatīvais rādītājs (PCI</t>
    </r>
    <r>
      <rPr>
        <vertAlign val="subscript"/>
        <sz val="10"/>
        <rFont val="Calibri"/>
        <family val="2"/>
        <charset val="186"/>
        <scheme val="minor"/>
      </rPr>
      <t>pl</t>
    </r>
    <r>
      <rPr>
        <sz val="10"/>
        <rFont val="Calibri"/>
        <family val="2"/>
        <charset val="186"/>
        <scheme val="minor"/>
      </rPr>
      <t>)</t>
    </r>
  </si>
  <si>
    <r>
      <t>Inflācijas kumulatīvais rādītājs (PCI</t>
    </r>
    <r>
      <rPr>
        <vertAlign val="subscript"/>
        <sz val="10"/>
        <rFont val="Calibri"/>
        <family val="2"/>
        <charset val="186"/>
        <scheme val="minor"/>
      </rPr>
      <t>pr</t>
    </r>
    <r>
      <rPr>
        <sz val="10"/>
        <rFont val="Calibri"/>
        <family val="2"/>
        <charset val="186"/>
        <scheme val="minor"/>
      </rPr>
      <t>)</t>
    </r>
  </si>
  <si>
    <t xml:space="preserve">tarifu aprēķinā iekļautās izmaksas, kas aprēķinātas, izmantojot kārtējā gada inflācijas prognozi, un attiecināmas uz konkrēto TP </t>
  </si>
  <si>
    <t>Tarifu aprēķinā izmantotā plānotā  patēriņa cenu inflācija attiecīgajam TP</t>
  </si>
  <si>
    <t>Prognozētā patēriņa cenu inflācija attiecīgajam TP</t>
  </si>
  <si>
    <t>Faktiskā patēriņa cenu inflācija attiecīgajam TP*</t>
  </si>
  <si>
    <t xml:space="preserve">Faktiskā iepriekšējā gada inflācija </t>
  </si>
  <si>
    <t>Tarifu aprēķinā izmantotā plānotais nominālās bruto algas izmaiņu rādītājs attiecīgajam TP</t>
  </si>
  <si>
    <t>Prognozētais nominālās bruto algas izmaiņu rādītājs attiecīgajam TP</t>
  </si>
  <si>
    <t>Tarifu aprēķinā izmantotā plānotā iepriekšējā gada patēriņa cenu inflācija attiecīgajam TP</t>
  </si>
  <si>
    <r>
      <rPr>
        <b/>
        <sz val="11"/>
        <color theme="1"/>
        <rFont val="Calibri"/>
        <family val="2"/>
        <charset val="186"/>
        <scheme val="minor"/>
      </rPr>
      <t>1.</t>
    </r>
    <r>
      <rPr>
        <sz val="11"/>
        <color theme="1"/>
        <rFont val="Calibri"/>
        <family val="2"/>
        <charset val="186"/>
        <scheme val="minor"/>
      </rPr>
      <t>TP plānotās izmaksas / ieņēmumi</t>
    </r>
  </si>
  <si>
    <r>
      <rPr>
        <b/>
        <sz val="11"/>
        <color theme="1"/>
        <rFont val="Calibri"/>
        <family val="2"/>
        <charset val="186"/>
        <scheme val="minor"/>
      </rPr>
      <t>1.</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</si>
  <si>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1.</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</si>
  <si>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</si>
  <si>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</si>
  <si>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</si>
  <si>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</si>
  <si>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1.TP faktiskās izmaksas / ieņēmumi</t>
  </si>
  <si>
    <t>26.8. starpība starp 26.1., 26.2., 26.3., 26.4., 26.5., 26.6. un 26.7.apakšpunktā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</si>
  <si>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2.TP plānotās izmaksas / ieņēmumi</t>
  </si>
  <si>
    <t>2.TP faktiskās x mēnešu izmaksas / ieņēmumi</t>
  </si>
  <si>
    <t>2.TP plānotās x mēnešu izmaksas / ieņēmumi</t>
  </si>
  <si>
    <t xml:space="preserve">3. TP plānoto izmaksu starpība </t>
  </si>
  <si>
    <t>2.TP faktiskās izmaksas / ieņēmumi</t>
  </si>
  <si>
    <t>Iepriekšējā TP faktiskie ieņēmumi</t>
  </si>
  <si>
    <t>3.TP plānotās izmaksas / ieņēmumi</t>
  </si>
  <si>
    <t>3.TP faktiskās x mēnešu izmaksas / ieņēmumi</t>
  </si>
  <si>
    <t>3.TP plānotās x mēnešu izmaksas / ieņēmumi</t>
  </si>
  <si>
    <t xml:space="preserve">4. TP plānoto izmaksu starpība </t>
  </si>
  <si>
    <t>3.TP faktiskās izmaksas / ieņēmumi</t>
  </si>
  <si>
    <t>4.TP plānotās izmaksas / ieņēmumi</t>
  </si>
  <si>
    <t>4.TP faktiskās x mēnešu izmaksas / ieņēmumi</t>
  </si>
  <si>
    <t>4.TP plānotās x mēnešu izmaksas / ieņēmumi</t>
  </si>
  <si>
    <t xml:space="preserve">5. TP plānoto izmaksu starpība </t>
  </si>
  <si>
    <t>4.TP faktiskās izmaksas / ieņēmumi</t>
  </si>
  <si>
    <t>5.TP plānotās izmaksas / ieņēmumi</t>
  </si>
  <si>
    <t>5.TP faktiskās x mēnešu izmaksas / ieņēmumi</t>
  </si>
  <si>
    <t>5.TP plānotās x mēnešu izmaksas / ieņēmumi</t>
  </si>
  <si>
    <t>5.TP faktiskās izmaksas / ieņēmumi</t>
  </si>
  <si>
    <r>
      <t>Inflācijas kumulatīvais rādītājs  (BAI</t>
    </r>
    <r>
      <rPr>
        <vertAlign val="subscript"/>
        <sz val="10"/>
        <rFont val="Calibri"/>
        <family val="2"/>
        <charset val="186"/>
        <scheme val="minor"/>
      </rPr>
      <t>pl</t>
    </r>
    <r>
      <rPr>
        <sz val="10"/>
        <rFont val="Calibri"/>
        <family val="2"/>
        <charset val="186"/>
        <scheme val="minor"/>
      </rPr>
      <t>)</t>
    </r>
  </si>
  <si>
    <r>
      <t>Inflācijas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</si>
  <si>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</si>
  <si>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 xml:space="preserve"> iepriekšejais RP __TP</t>
  </si>
  <si>
    <t>Prognozētās kumulatīvās inflācijas ietekmes izmaksas apstiprinātajā tarifā un prognozēto inflāciju nākamajiem regulatīvā perioda gadiem</t>
  </si>
  <si>
    <t>Pronozētie ieņēmumi</t>
  </si>
  <si>
    <t xml:space="preserve"> Faktiskie ieņēmumi</t>
  </si>
  <si>
    <t>Pielikums 
Sabiedrisko pakalpojumu regulēšanas komisijas 202_.gada __._____ lēmumam Nr._/__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</si>
</sst>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_-* #,##0\ _€_-;\-* #,##0\ _€_-;_-* &quot;-&quot;??\ _€_-;_-@_-"/>
    <numFmt numFmtId="167" formatCode="0.0%"/>
    <numFmt numFmtId="168" formatCode="0.0"/>
    <numFmt numFmtId="169" formatCode="_-* #,##0.0000_-;\-* #,##0.0000_-;_-* &quot;-&quot;??_-;_-@_-"/>
    <numFmt numFmtId="170" formatCode="_-* #,##0.00000_-;\-* #,##0.00000_-;_-* &quot;-&quot;??_-;_-@_-"/>
    <numFmt numFmtId="171" formatCode="0.000"/>
  </numFmts>
  <fonts count="42" x14ac:knownFonts="1">
    <font>
      <sz val="11"/>
      <color theme="1"/>
      <name val="Calibri"/>
      <family val="2"/>
      <charset val="186"/>
      <scheme val="minor"/>
    </font>
    <font>
      <i/>
      <sz val="11"/>
      <color theme="1"/>
      <name val="Calibri"/>
      <family val="2"/>
      <charset val="186"/>
      <scheme val="minor"/>
    </font>
    <font>
      <i/>
      <vertAlign val="superscript"/>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rgb="FFC00000"/>
      <name val="Calibri"/>
      <family val="2"/>
      <charset val="186"/>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b/>
      <i/>
      <sz val="10"/>
      <name val="Calibri"/>
      <family val="2"/>
      <charset val="186"/>
      <scheme val="minor"/>
    </font>
    <font>
      <i/>
      <sz val="10"/>
      <name val="Calibri"/>
      <family val="2"/>
      <scheme val="minor"/>
    </font>
    <font>
      <sz val="10"/>
      <color theme="1"/>
      <name val="Calibri"/>
      <family val="2"/>
      <scheme val="minor"/>
    </font>
    <font>
      <b/>
      <sz val="10"/>
      <color theme="1"/>
      <name val="Calibri"/>
      <family val="2"/>
      <scheme val="minor"/>
    </font>
    <font>
      <sz val="11"/>
      <color rgb="FFFF0000"/>
      <name val="Calibri"/>
      <family val="2"/>
      <charset val="186"/>
      <scheme val="minor"/>
    </font>
    <font>
      <i/>
      <sz val="11"/>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1"/>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i/>
      <sz val="12"/>
      <color theme="1"/>
      <name val="Calibri"/>
      <family val="2"/>
      <charset val="186"/>
      <scheme val="minor"/>
    </font>
    <font>
      <sz val="9"/>
      <color theme="1"/>
      <name val="Times New Roman"/>
      <family val="1"/>
      <charset val="186"/>
    </font>
    <font>
      <vertAlign val="subscript"/>
      <sz val="10"/>
      <name val="Calibri"/>
      <family val="2"/>
      <charset val="186"/>
      <scheme val="minor"/>
    </font>
    <font>
      <sz val="15"/>
      <name val="Arial"/>
      <family val="2"/>
      <charset val="186"/>
    </font>
    <font>
      <sz val="10"/>
      <name val="Arial"/>
      <family val="2"/>
      <charset val="186"/>
    </font>
    <font>
      <sz val="11"/>
      <name val="Calibri"/>
      <family val="2"/>
      <charset val="186"/>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286">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0" fillId="0" borderId="1" xfId="0" applyNumberFormat="1" applyBorder="1"/>
    <xf numFmtId="3" fontId="1" fillId="0" borderId="1" xfId="0" applyNumberFormat="1" applyFont="1" applyBorder="1" applyAlignment="1">
      <alignment wrapText="1"/>
    </xf>
    <xf numFmtId="0" fontId="0" fillId="7" borderId="0" xfId="0" applyFill="1"/>
    <xf numFmtId="3" fontId="0" fillId="7" borderId="1" xfId="0" applyNumberFormat="1" applyFill="1" applyBorder="1"/>
    <xf numFmtId="0" fontId="3" fillId="7" borderId="1" xfId="0" applyFont="1" applyFill="1" applyBorder="1" applyAlignment="1">
      <alignment horizontal="center" vertical="center" wrapText="1"/>
    </xf>
    <xf numFmtId="3" fontId="5" fillId="4" borderId="1" xfId="0" applyNumberFormat="1" applyFont="1" applyFill="1" applyBorder="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1" fillId="6" borderId="1" xfId="0" applyNumberFormat="1" applyFont="1" applyFill="1" applyBorder="1" applyAlignment="1">
      <alignment wrapText="1"/>
    </xf>
    <xf numFmtId="0" fontId="27" fillId="0" borderId="1" xfId="0" applyFont="1" applyBorder="1" applyAlignment="1">
      <alignment horizontal="right" wrapText="1"/>
    </xf>
    <xf numFmtId="3" fontId="0" fillId="3" borderId="1" xfId="0" applyNumberFormat="1" applyFill="1" applyBorder="1"/>
    <xf numFmtId="0" fontId="0" fillId="7" borderId="1" xfId="0" applyFill="1" applyBorder="1"/>
    <xf numFmtId="3" fontId="0" fillId="0" borderId="0" xfId="0" applyNumberFormat="1"/>
    <xf numFmtId="0" fontId="0" fillId="3" borderId="1" xfId="0" applyFill="1" applyBorder="1"/>
    <xf numFmtId="2" fontId="19" fillId="0" borderId="1" xfId="0" applyNumberFormat="1" applyFont="1" applyBorder="1" applyAlignment="1">
      <alignment horizontal="right" wrapText="1"/>
    </xf>
    <xf numFmtId="2" fontId="19" fillId="0" borderId="1" xfId="0" applyNumberFormat="1" applyFont="1" applyBorder="1" applyAlignment="1">
      <alignment horizontal="right"/>
    </xf>
    <xf numFmtId="0" fontId="33" fillId="0" borderId="1" xfId="0" applyFont="1" applyBorder="1" applyAlignment="1">
      <alignment horizontal="right"/>
    </xf>
    <xf numFmtId="2" fontId="33" fillId="0" borderId="1" xfId="0" applyNumberFormat="1" applyFont="1" applyBorder="1" applyAlignment="1">
      <alignment horizontal="right" wrapText="1"/>
    </xf>
    <xf numFmtId="2" fontId="19" fillId="0" borderId="1" xfId="0" applyNumberFormat="1" applyFont="1" applyBorder="1" applyAlignment="1">
      <alignment horizontal="right" vertical="center" wrapText="1"/>
    </xf>
    <xf numFmtId="9" fontId="0" fillId="3" borderId="1" xfId="1" applyFont="1" applyFill="1" applyBorder="1"/>
    <xf numFmtId="0" fontId="32" fillId="0" borderId="1" xfId="0" applyFont="1" applyBorder="1" applyAlignment="1">
      <alignment wrapText="1"/>
    </xf>
    <xf numFmtId="0" fontId="37" fillId="0" borderId="0" xfId="0" applyFont="1"/>
    <xf numFmtId="1" fontId="0" fillId="7" borderId="1" xfId="0" applyNumberFormat="1" applyFill="1" applyBorder="1"/>
    <xf numFmtId="3" fontId="20" fillId="4" borderId="1" xfId="0" applyNumberFormat="1" applyFont="1" applyFill="1" applyBorder="1"/>
    <xf numFmtId="0" fontId="0" fillId="0" borderId="0" xfId="0" applyAlignment="1">
      <alignment horizontal="left" wrapText="1"/>
    </xf>
    <xf numFmtId="3" fontId="18" fillId="3" borderId="1" xfId="0" applyNumberFormat="1" applyFont="1" applyFill="1" applyBorder="1"/>
    <xf numFmtId="3" fontId="18" fillId="3" borderId="1" xfId="0" applyNumberFormat="1" applyFont="1" applyFill="1" applyBorder="1" applyAlignment="1">
      <alignment horizontal="center"/>
    </xf>
    <xf numFmtId="0" fontId="3" fillId="0" borderId="1" xfId="0" applyFont="1" applyBorder="1" applyAlignment="1">
      <alignment horizontal="center" vertical="center" wrapText="1"/>
    </xf>
    <xf numFmtId="165" fontId="0" fillId="3" borderId="1" xfId="2" applyNumberFormat="1" applyFont="1" applyFill="1" applyBorder="1"/>
    <xf numFmtId="165" fontId="0" fillId="3" borderId="1" xfId="2" applyNumberFormat="1" applyFont="1" applyFill="1" applyBorder="1" applyAlignment="1">
      <alignment horizontal="center"/>
    </xf>
    <xf numFmtId="165" fontId="0" fillId="3" borderId="1" xfId="2" applyNumberFormat="1" applyFont="1" applyFill="1" applyBorder="1" applyAlignment="1"/>
    <xf numFmtId="3" fontId="28" fillId="3" borderId="1" xfId="0" applyNumberFormat="1" applyFont="1" applyFill="1" applyBorder="1"/>
    <xf numFmtId="3" fontId="32" fillId="3" borderId="1" xfId="0" applyNumberFormat="1" applyFont="1" applyFill="1" applyBorder="1"/>
    <xf numFmtId="0" fontId="21" fillId="0" borderId="0" xfId="0" applyFont="1"/>
    <xf numFmtId="0" fontId="3" fillId="5" borderId="2" xfId="0" applyFont="1" applyFill="1" applyBorder="1"/>
    <xf numFmtId="165" fontId="3" fillId="5" borderId="1" xfId="2" applyNumberFormat="1" applyFont="1" applyFill="1" applyBorder="1" applyAlignment="1">
      <alignment horizontal="center"/>
    </xf>
    <xf numFmtId="0" fontId="0" fillId="5" borderId="1" xfId="0" applyFill="1" applyBorder="1"/>
    <xf numFmtId="0" fontId="32" fillId="5" borderId="1" xfId="0" applyFont="1" applyFill="1" applyBorder="1" applyAlignment="1">
      <alignment wrapText="1"/>
    </xf>
    <xf numFmtId="3" fontId="18" fillId="5" borderId="1" xfId="0" applyNumberFormat="1" applyFont="1" applyFill="1" applyBorder="1"/>
    <xf numFmtId="3" fontId="18" fillId="5" borderId="1" xfId="0" applyNumberFormat="1" applyFont="1" applyFill="1" applyBorder="1" applyAlignment="1">
      <alignment horizontal="center"/>
    </xf>
    <xf numFmtId="3" fontId="3" fillId="5" borderId="1" xfId="0" applyNumberFormat="1" applyFont="1" applyFill="1" applyBorder="1" applyAlignment="1">
      <alignment horizontal="center"/>
    </xf>
    <xf numFmtId="165" fontId="9" fillId="8" borderId="1" xfId="2" applyNumberFormat="1" applyFont="1" applyFill="1" applyBorder="1" applyAlignment="1" applyProtection="1">
      <alignment horizontal="center"/>
      <protection locked="0"/>
    </xf>
    <xf numFmtId="10" fontId="9" fillId="8" borderId="1" xfId="0" applyNumberFormat="1" applyFont="1" applyFill="1" applyBorder="1" applyProtection="1">
      <protection locked="0"/>
    </xf>
    <xf numFmtId="165" fontId="14" fillId="8" borderId="1" xfId="2" applyNumberFormat="1" applyFont="1" applyFill="1" applyBorder="1" applyAlignment="1" applyProtection="1">
      <alignment horizontal="center"/>
      <protection locked="0"/>
    </xf>
    <xf numFmtId="165" fontId="0" fillId="8" borderId="1" xfId="0" applyNumberFormat="1" applyFill="1" applyBorder="1" applyProtection="1">
      <protection locked="0"/>
    </xf>
    <xf numFmtId="165" fontId="14" fillId="8" borderId="1" xfId="2" applyNumberFormat="1" applyFont="1" applyFill="1" applyBorder="1" applyAlignment="1" applyProtection="1">
      <protection locked="0"/>
    </xf>
    <xf numFmtId="165" fontId="21" fillId="8" borderId="1" xfId="2" applyNumberFormat="1" applyFont="1" applyFill="1" applyBorder="1" applyAlignment="1" applyProtection="1">
      <alignment horizontal="center"/>
      <protection locked="0"/>
    </xf>
    <xf numFmtId="165" fontId="21" fillId="8" borderId="1" xfId="2" applyNumberFormat="1" applyFont="1" applyFill="1" applyBorder="1" applyProtection="1">
      <protection locked="0"/>
    </xf>
    <xf numFmtId="165" fontId="19" fillId="8" borderId="1" xfId="2" applyNumberFormat="1" applyFont="1" applyFill="1" applyBorder="1" applyProtection="1">
      <protection locked="0"/>
    </xf>
    <xf numFmtId="0" fontId="0" fillId="8" borderId="1" xfId="0" applyFill="1" applyBorder="1" applyProtection="1">
      <protection locked="0"/>
    </xf>
    <xf numFmtId="165" fontId="13" fillId="8" borderId="1" xfId="2" applyNumberFormat="1" applyFont="1" applyFill="1" applyBorder="1" applyAlignment="1" applyProtection="1">
      <alignment horizontal="center"/>
      <protection locked="0"/>
    </xf>
    <xf numFmtId="170" fontId="13" fillId="8" borderId="1" xfId="2" applyNumberFormat="1" applyFont="1" applyFill="1" applyBorder="1" applyAlignment="1" applyProtection="1">
      <alignment horizontal="center"/>
      <protection locked="0"/>
    </xf>
    <xf numFmtId="169" fontId="13" fillId="8" borderId="1" xfId="2" applyNumberFormat="1" applyFont="1" applyFill="1" applyBorder="1" applyAlignment="1" applyProtection="1">
      <alignment horizontal="center"/>
      <protection locked="0"/>
    </xf>
    <xf numFmtId="165" fontId="13" fillId="8" borderId="1" xfId="1" applyNumberFormat="1" applyFont="1" applyFill="1" applyBorder="1" applyAlignment="1" applyProtection="1">
      <alignment horizontal="center"/>
      <protection locked="0"/>
    </xf>
    <xf numFmtId="165" fontId="1" fillId="8" borderId="1" xfId="2" applyNumberFormat="1" applyFont="1" applyFill="1" applyBorder="1" applyAlignment="1" applyProtection="1">
      <alignment horizontal="right"/>
      <protection locked="0"/>
    </xf>
    <xf numFmtId="167" fontId="11" fillId="8" borderId="1" xfId="0" applyNumberFormat="1" applyFont="1" applyFill="1" applyBorder="1" applyAlignment="1" applyProtection="1">
      <alignment horizontal="right" vertical="center" wrapText="1"/>
      <protection locked="0"/>
    </xf>
    <xf numFmtId="167" fontId="0" fillId="8" borderId="1" xfId="1" applyNumberFormat="1" applyFont="1" applyFill="1" applyBorder="1" applyProtection="1">
      <protection locked="0"/>
    </xf>
    <xf numFmtId="0" fontId="11" fillId="8" borderId="1" xfId="0" applyFont="1" applyFill="1" applyBorder="1" applyAlignment="1" applyProtection="1">
      <alignment horizontal="right" vertical="center" wrapText="1"/>
      <protection locked="0"/>
    </xf>
    <xf numFmtId="43" fontId="0" fillId="8" borderId="1" xfId="2" applyFont="1" applyFill="1" applyBorder="1" applyProtection="1">
      <protection locked="0"/>
    </xf>
    <xf numFmtId="9" fontId="11" fillId="8" borderId="1" xfId="0" applyNumberFormat="1" applyFont="1" applyFill="1" applyBorder="1" applyAlignment="1" applyProtection="1">
      <alignment horizontal="right" vertical="center" wrapText="1"/>
      <protection locked="0"/>
    </xf>
    <xf numFmtId="9" fontId="4" fillId="8" borderId="1" xfId="1" applyFont="1" applyFill="1" applyBorder="1" applyProtection="1">
      <protection locked="0"/>
    </xf>
    <xf numFmtId="9" fontId="0" fillId="8" borderId="1" xfId="1" applyFont="1" applyFill="1" applyBorder="1" applyProtection="1">
      <protection locked="0"/>
    </xf>
    <xf numFmtId="43" fontId="11" fillId="8" borderId="1" xfId="0" applyNumberFormat="1" applyFont="1" applyFill="1" applyBorder="1" applyAlignment="1" applyProtection="1">
      <alignment horizontal="right" vertical="center" wrapText="1"/>
      <protection locked="0"/>
    </xf>
    <xf numFmtId="9" fontId="14" fillId="8" borderId="1" xfId="0" applyNumberFormat="1" applyFont="1" applyFill="1" applyBorder="1" applyAlignment="1" applyProtection="1">
      <alignment horizontal="right"/>
      <protection locked="0"/>
    </xf>
    <xf numFmtId="9" fontId="0" fillId="8" borderId="1" xfId="0" applyNumberFormat="1" applyFill="1" applyBorder="1" applyAlignment="1" applyProtection="1">
      <alignment horizontal="right"/>
      <protection locked="0"/>
    </xf>
    <xf numFmtId="9" fontId="0" fillId="8" borderId="6" xfId="1" applyFont="1" applyFill="1" applyBorder="1" applyProtection="1">
      <protection locked="0"/>
    </xf>
    <xf numFmtId="165" fontId="0" fillId="8" borderId="5" xfId="0" applyNumberFormat="1" applyFill="1" applyBorder="1" applyProtection="1">
      <protection locked="0"/>
    </xf>
    <xf numFmtId="43" fontId="13" fillId="8" borderId="1" xfId="2" applyFont="1" applyFill="1" applyBorder="1" applyAlignment="1" applyProtection="1">
      <alignment horizontal="center"/>
      <protection locked="0"/>
    </xf>
    <xf numFmtId="168" fontId="0" fillId="8" borderId="1" xfId="0" applyNumberFormat="1" applyFill="1" applyBorder="1" applyAlignment="1" applyProtection="1">
      <alignment horizontal="center"/>
      <protection locked="0"/>
    </xf>
    <xf numFmtId="0" fontId="0" fillId="8" borderId="1" xfId="0" applyFill="1" applyBorder="1" applyAlignment="1" applyProtection="1">
      <alignment horizontal="center"/>
      <protection locked="0"/>
    </xf>
    <xf numFmtId="3" fontId="0" fillId="2" borderId="1" xfId="0" applyNumberFormat="1" applyFill="1" applyBorder="1" applyProtection="1">
      <protection locked="0"/>
    </xf>
    <xf numFmtId="3" fontId="0" fillId="9" borderId="1" xfId="0" applyNumberFormat="1" applyFill="1" applyBorder="1" applyProtection="1">
      <protection locked="0"/>
    </xf>
    <xf numFmtId="9" fontId="0" fillId="3" borderId="1" xfId="1" applyFont="1" applyFill="1" applyBorder="1" applyProtection="1"/>
    <xf numFmtId="3" fontId="0" fillId="2" borderId="1" xfId="0" applyNumberFormat="1" applyFill="1" applyBorder="1" applyAlignment="1" applyProtection="1">
      <alignment horizontal="center"/>
      <protection locked="0"/>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center"/>
    </xf>
    <xf numFmtId="0" fontId="32" fillId="8" borderId="1" xfId="0" applyFont="1" applyFill="1" applyBorder="1" applyProtection="1">
      <protection locked="0"/>
    </xf>
    <xf numFmtId="165" fontId="32" fillId="7" borderId="1" xfId="2" applyNumberFormat="1" applyFont="1" applyFill="1" applyBorder="1" applyAlignment="1" applyProtection="1"/>
    <xf numFmtId="165" fontId="11" fillId="8" borderId="1" xfId="0" applyNumberFormat="1" applyFont="1" applyFill="1" applyBorder="1" applyAlignment="1" applyProtection="1">
      <alignment horizontal="center" vertical="center" wrapText="1"/>
      <protection locked="0"/>
    </xf>
    <xf numFmtId="167" fontId="4" fillId="8" borderId="1" xfId="1" applyNumberFormat="1" applyFont="1" applyFill="1" applyBorder="1" applyProtection="1">
      <protection locked="0"/>
    </xf>
    <xf numFmtId="2" fontId="0" fillId="7" borderId="0" xfId="0" applyNumberFormat="1" applyFill="1"/>
    <xf numFmtId="171" fontId="0" fillId="7" borderId="0" xfId="0" applyNumberFormat="1" applyFill="1"/>
    <xf numFmtId="0" fontId="0" fillId="0" borderId="0" xfId="0" applyAlignment="1">
      <alignment horizontal="center"/>
    </xf>
    <xf numFmtId="0" fontId="18" fillId="0" borderId="1" xfId="0" applyFont="1" applyBorder="1" applyAlignment="1">
      <alignment horizontal="center"/>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0" fontId="17"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5" fontId="18" fillId="7" borderId="1" xfId="2" applyNumberFormat="1" applyFont="1" applyFill="1" applyBorder="1" applyAlignment="1" applyProtection="1">
      <alignment horizontal="center"/>
    </xf>
    <xf numFmtId="165" fontId="3" fillId="7" borderId="1" xfId="2" applyNumberFormat="1" applyFont="1" applyFill="1" applyBorder="1" applyAlignment="1" applyProtection="1">
      <alignment horizont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14"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165" fontId="0" fillId="0" borderId="1" xfId="0" applyNumberFormat="1" applyBorder="1" applyAlignment="1">
      <alignment horizontal="center"/>
    </xf>
    <xf numFmtId="165" fontId="0" fillId="0" borderId="1" xfId="0" applyNumberFormat="1" applyBorder="1"/>
    <xf numFmtId="165" fontId="18" fillId="0" borderId="1" xfId="0" applyNumberFormat="1" applyFont="1" applyBorder="1" applyAlignment="1">
      <alignment horizontal="center"/>
    </xf>
    <xf numFmtId="166" fontId="3" fillId="0" borderId="1" xfId="0" applyNumberFormat="1" applyFont="1" applyBorder="1"/>
    <xf numFmtId="0" fontId="9" fillId="0" borderId="1" xfId="0" applyFont="1" applyBorder="1" applyAlignment="1">
      <alignment horizontal="right"/>
    </xf>
    <xf numFmtId="0" fontId="9" fillId="0" borderId="1" xfId="0" applyFont="1" applyBorder="1" applyAlignment="1">
      <alignment horizontal="center"/>
    </xf>
    <xf numFmtId="10" fontId="9" fillId="0" borderId="1" xfId="0" applyNumberFormat="1" applyFont="1" applyBorder="1"/>
    <xf numFmtId="0" fontId="9" fillId="0" borderId="1" xfId="0" applyFont="1" applyBorder="1"/>
    <xf numFmtId="165" fontId="14" fillId="0" borderId="1" xfId="2" applyNumberFormat="1" applyFont="1" applyFill="1" applyBorder="1" applyAlignment="1" applyProtection="1">
      <alignment horizontal="center"/>
    </xf>
    <xf numFmtId="165" fontId="18" fillId="7" borderId="1" xfId="0" applyNumberFormat="1" applyFont="1" applyFill="1" applyBorder="1" applyAlignment="1">
      <alignment horizontal="center"/>
    </xf>
    <xf numFmtId="165" fontId="0" fillId="7" borderId="1" xfId="0" applyNumberFormat="1" applyFill="1" applyBorder="1" applyAlignment="1">
      <alignment horizontal="center"/>
    </xf>
    <xf numFmtId="165" fontId="17" fillId="7" borderId="1" xfId="2" applyNumberFormat="1" applyFont="1" applyFill="1" applyBorder="1" applyAlignment="1" applyProtection="1">
      <alignment horizontal="left" vertical="center" wrapText="1"/>
    </xf>
    <xf numFmtId="165" fontId="17" fillId="7" borderId="1" xfId="2" applyNumberFormat="1" applyFont="1" applyFill="1" applyBorder="1" applyAlignment="1" applyProtection="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165" fontId="14" fillId="6" borderId="1" xfId="2" applyNumberFormat="1" applyFont="1" applyFill="1" applyBorder="1" applyAlignment="1" applyProtection="1"/>
    <xf numFmtId="165" fontId="0" fillId="6" borderId="1" xfId="0" applyNumberFormat="1" applyFill="1" applyBorder="1"/>
    <xf numFmtId="166" fontId="0" fillId="6" borderId="1" xfId="0" applyNumberFormat="1" applyFill="1" applyBorder="1" applyAlignment="1">
      <alignment horizontal="center"/>
    </xf>
    <xf numFmtId="0" fontId="12" fillId="0" borderId="1" xfId="0" applyFont="1" applyBorder="1" applyAlignment="1">
      <alignment horizontal="right" vertical="center" wrapText="1"/>
    </xf>
    <xf numFmtId="0" fontId="12" fillId="0" borderId="1" xfId="0" applyFont="1" applyBorder="1" applyAlignment="1">
      <alignment horizontal="center" vertical="center" wrapText="1"/>
    </xf>
    <xf numFmtId="165" fontId="14" fillId="0" borderId="1" xfId="2" applyNumberFormat="1" applyFont="1" applyBorder="1" applyAlignment="1" applyProtection="1"/>
    <xf numFmtId="166" fontId="0" fillId="0" borderId="1" xfId="0" applyNumberFormat="1" applyBorder="1" applyAlignment="1">
      <alignment horizontal="center"/>
    </xf>
    <xf numFmtId="165" fontId="26" fillId="0" borderId="1" xfId="0" applyNumberFormat="1" applyFont="1" applyBorder="1"/>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165" fontId="21" fillId="6" borderId="1" xfId="2" applyNumberFormat="1" applyFont="1" applyFill="1" applyBorder="1" applyAlignment="1" applyProtection="1">
      <alignment horizontal="center"/>
    </xf>
    <xf numFmtId="165" fontId="21" fillId="6" borderId="1" xfId="2" applyNumberFormat="1" applyFont="1" applyFill="1" applyBorder="1" applyProtection="1"/>
    <xf numFmtId="165" fontId="19" fillId="6" borderId="1" xfId="0" applyNumberFormat="1" applyFont="1" applyFill="1" applyBorder="1"/>
    <xf numFmtId="164" fontId="12" fillId="3" borderId="1" xfId="0" applyNumberFormat="1" applyFont="1" applyFill="1" applyBorder="1" applyAlignment="1">
      <alignment horizontal="center" vertical="center" wrapText="1"/>
    </xf>
    <xf numFmtId="165" fontId="21" fillId="0" borderId="1" xfId="2" applyNumberFormat="1" applyFont="1" applyBorder="1" applyProtection="1"/>
    <xf numFmtId="165" fontId="19" fillId="0" borderId="1" xfId="0" applyNumberFormat="1" applyFont="1" applyBorder="1"/>
    <xf numFmtId="166" fontId="0" fillId="0" borderId="1" xfId="0" applyNumberFormat="1" applyBorder="1"/>
    <xf numFmtId="165" fontId="0" fillId="3" borderId="1" xfId="0" applyNumberFormat="1" applyFill="1" applyBorder="1"/>
    <xf numFmtId="164" fontId="12" fillId="3" borderId="1" xfId="0" applyNumberFormat="1" applyFont="1" applyFill="1" applyBorder="1" applyAlignment="1">
      <alignment horizontal="right" vertical="center" wrapText="1"/>
    </xf>
    <xf numFmtId="165" fontId="26" fillId="3" borderId="1" xfId="0" applyNumberFormat="1" applyFont="1" applyFill="1" applyBorder="1"/>
    <xf numFmtId="0" fontId="26" fillId="0" borderId="0" xfId="0" applyFont="1"/>
    <xf numFmtId="164" fontId="11" fillId="6" borderId="1" xfId="0" applyNumberFormat="1" applyFont="1" applyFill="1" applyBorder="1" applyAlignment="1">
      <alignment horizontal="left" vertical="center" wrapText="1"/>
    </xf>
    <xf numFmtId="164" fontId="11" fillId="6" borderId="1" xfId="0" applyNumberFormat="1" applyFont="1" applyFill="1" applyBorder="1" applyAlignment="1">
      <alignment horizontal="center" vertical="center" wrapText="1"/>
    </xf>
    <xf numFmtId="1" fontId="0" fillId="6" borderId="1" xfId="0" applyNumberFormat="1" applyFill="1" applyBorder="1"/>
    <xf numFmtId="165" fontId="14" fillId="3" borderId="1" xfId="2" applyNumberFormat="1" applyFont="1" applyFill="1" applyBorder="1" applyProtection="1"/>
    <xf numFmtId="0" fontId="9" fillId="6" borderId="1" xfId="0" applyFont="1" applyFill="1" applyBorder="1" applyAlignment="1">
      <alignment horizontal="left"/>
    </xf>
    <xf numFmtId="0" fontId="9" fillId="6" borderId="1" xfId="0" applyFont="1" applyFill="1" applyBorder="1" applyAlignment="1">
      <alignment horizontal="center"/>
    </xf>
    <xf numFmtId="165" fontId="13" fillId="6" borderId="1" xfId="2" applyNumberFormat="1" applyFont="1" applyFill="1" applyBorder="1" applyAlignment="1" applyProtection="1">
      <alignment horizontal="center" vertical="center"/>
    </xf>
    <xf numFmtId="3" fontId="0" fillId="6" borderId="1" xfId="0" applyNumberFormat="1" applyFill="1" applyBorder="1"/>
    <xf numFmtId="0" fontId="26" fillId="3" borderId="0" xfId="0" applyFont="1" applyFill="1"/>
    <xf numFmtId="0" fontId="14" fillId="3" borderId="1" xfId="0" applyFont="1" applyFill="1" applyBorder="1" applyAlignment="1">
      <alignment horizontal="right"/>
    </xf>
    <xf numFmtId="0" fontId="14" fillId="3" borderId="1" xfId="0" applyFont="1" applyFill="1" applyBorder="1" applyAlignment="1">
      <alignment horizontal="center"/>
    </xf>
    <xf numFmtId="165" fontId="13" fillId="3" borderId="1" xfId="2" applyNumberFormat="1" applyFont="1" applyFill="1" applyBorder="1" applyAlignment="1" applyProtection="1">
      <alignment horizontal="center" vertical="center"/>
    </xf>
    <xf numFmtId="9" fontId="13" fillId="0" borderId="1" xfId="1" applyFont="1" applyFill="1" applyBorder="1" applyAlignment="1" applyProtection="1">
      <alignment horizontal="center"/>
    </xf>
    <xf numFmtId="0" fontId="13" fillId="0" borderId="1" xfId="0" applyFont="1" applyBorder="1" applyAlignment="1">
      <alignment horizontal="right"/>
    </xf>
    <xf numFmtId="0" fontId="21" fillId="0" borderId="1" xfId="0" applyFont="1" applyBorder="1" applyAlignment="1">
      <alignment horizontal="center"/>
    </xf>
    <xf numFmtId="165" fontId="21" fillId="3" borderId="1" xfId="2" applyNumberFormat="1" applyFont="1" applyFill="1" applyBorder="1" applyAlignment="1" applyProtection="1">
      <alignment horizontal="center"/>
    </xf>
    <xf numFmtId="9" fontId="13" fillId="3" borderId="1" xfId="1" applyFont="1" applyFill="1" applyBorder="1" applyAlignment="1" applyProtection="1">
      <alignment horizontal="center"/>
    </xf>
    <xf numFmtId="0" fontId="13" fillId="0" borderId="1" xfId="0" applyFont="1" applyBorder="1" applyAlignment="1">
      <alignment horizontal="center"/>
    </xf>
    <xf numFmtId="0" fontId="9" fillId="6" borderId="1" xfId="0" applyFont="1" applyFill="1" applyBorder="1" applyAlignment="1">
      <alignment horizontal="left" wrapText="1"/>
    </xf>
    <xf numFmtId="9" fontId="13" fillId="6" borderId="1" xfId="1" applyFont="1" applyFill="1" applyBorder="1" applyAlignment="1" applyProtection="1">
      <alignment horizontal="center"/>
    </xf>
    <xf numFmtId="165" fontId="14" fillId="6" borderId="1" xfId="2" applyNumberFormat="1" applyFont="1" applyFill="1" applyBorder="1" applyAlignment="1" applyProtection="1">
      <alignment horizontal="center"/>
    </xf>
    <xf numFmtId="43" fontId="12" fillId="0" borderId="1" xfId="2" applyFont="1" applyFill="1" applyBorder="1" applyAlignment="1" applyProtection="1">
      <alignment horizontal="right" vertical="center" wrapText="1"/>
    </xf>
    <xf numFmtId="43" fontId="12" fillId="0" borderId="1" xfId="2" applyFont="1" applyFill="1" applyBorder="1" applyAlignment="1" applyProtection="1">
      <alignment horizontal="center" vertical="center" wrapText="1"/>
    </xf>
    <xf numFmtId="165" fontId="13" fillId="0" borderId="1" xfId="2" applyNumberFormat="1" applyFont="1" applyFill="1" applyBorder="1" applyAlignment="1" applyProtection="1">
      <alignment horizontal="center"/>
    </xf>
    <xf numFmtId="0" fontId="15" fillId="4" borderId="1" xfId="0" applyFont="1" applyFill="1" applyBorder="1" applyAlignment="1">
      <alignment horizontal="left" vertical="center" wrapText="1"/>
    </xf>
    <xf numFmtId="165" fontId="16" fillId="4" borderId="1" xfId="2" applyNumberFormat="1" applyFont="1" applyFill="1" applyBorder="1" applyAlignment="1" applyProtection="1">
      <alignment horizontal="center" vertical="center"/>
    </xf>
    <xf numFmtId="165" fontId="30" fillId="4" borderId="1" xfId="0" applyNumberFormat="1" applyFont="1" applyFill="1" applyBorder="1"/>
    <xf numFmtId="0" fontId="15" fillId="0" borderId="0" xfId="0" applyFont="1" applyAlignment="1">
      <alignment horizontal="left" vertical="center" wrapText="1"/>
    </xf>
    <xf numFmtId="165" fontId="16" fillId="0" borderId="0" xfId="2" applyNumberFormat="1" applyFont="1" applyFill="1" applyBorder="1" applyAlignment="1" applyProtection="1">
      <alignment horizontal="center" vertical="center"/>
    </xf>
    <xf numFmtId="165" fontId="30" fillId="0" borderId="0" xfId="0" applyNumberFormat="1" applyFont="1"/>
    <xf numFmtId="0" fontId="6" fillId="3" borderId="0" xfId="0" applyFont="1" applyFill="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165" fontId="3" fillId="6" borderId="1" xfId="2" applyNumberFormat="1" applyFont="1" applyFill="1" applyBorder="1" applyProtection="1"/>
    <xf numFmtId="165" fontId="3" fillId="0" borderId="0" xfId="2" applyNumberFormat="1" applyFont="1" applyFill="1" applyBorder="1" applyProtection="1"/>
    <xf numFmtId="0" fontId="10" fillId="0" borderId="1" xfId="0" applyFont="1" applyBorder="1" applyAlignment="1">
      <alignment horizontal="right" vertical="center" wrapText="1"/>
    </xf>
    <xf numFmtId="0" fontId="23" fillId="0" borderId="1" xfId="0" applyFont="1" applyBorder="1" applyAlignment="1">
      <alignment horizontal="center" vertical="center" wrapText="1"/>
    </xf>
    <xf numFmtId="165" fontId="1" fillId="0" borderId="0" xfId="2" applyNumberFormat="1" applyFont="1" applyFill="1" applyBorder="1" applyAlignment="1" applyProtection="1">
      <alignment horizontal="right"/>
    </xf>
    <xf numFmtId="0" fontId="10" fillId="0" borderId="2"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right" vertical="center" wrapText="1"/>
    </xf>
    <xf numFmtId="0" fontId="23"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horizontal="center" wrapText="1"/>
    </xf>
    <xf numFmtId="0" fontId="11" fillId="0" borderId="1" xfId="0" applyFont="1" applyBorder="1" applyAlignment="1">
      <alignment horizontal="left" vertical="center" wrapText="1"/>
    </xf>
    <xf numFmtId="0" fontId="6" fillId="0" borderId="1" xfId="0" applyFont="1" applyBorder="1" applyAlignment="1">
      <alignment horizontal="center" vertical="center" wrapText="1"/>
    </xf>
    <xf numFmtId="9" fontId="0" fillId="0" borderId="0" xfId="1" applyFont="1" applyFill="1" applyBorder="1" applyProtection="1"/>
    <xf numFmtId="43" fontId="0" fillId="0" borderId="1" xfId="2" applyFont="1" applyFill="1" applyBorder="1" applyProtection="1"/>
    <xf numFmtId="0" fontId="11"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3" borderId="0" xfId="0" applyFill="1"/>
    <xf numFmtId="0" fontId="11" fillId="3" borderId="1" xfId="0" applyFont="1" applyFill="1" applyBorder="1" applyAlignment="1">
      <alignment horizontal="left" vertical="center" wrapText="1"/>
    </xf>
    <xf numFmtId="43" fontId="0" fillId="3" borderId="1" xfId="2" applyFont="1" applyFill="1" applyBorder="1" applyProtection="1"/>
    <xf numFmtId="0" fontId="22" fillId="0" borderId="1" xfId="0" applyFont="1" applyBorder="1" applyAlignment="1">
      <alignment horizontal="center" vertical="center" wrapText="1"/>
    </xf>
    <xf numFmtId="0" fontId="0" fillId="0" borderId="1" xfId="0" applyBorder="1" applyAlignment="1">
      <alignment horizontal="right"/>
    </xf>
    <xf numFmtId="0" fontId="0" fillId="0" borderId="2" xfId="0" applyBorder="1"/>
    <xf numFmtId="2" fontId="0" fillId="0" borderId="1" xfId="0" applyNumberFormat="1" applyBorder="1" applyAlignment="1">
      <alignment wrapText="1"/>
    </xf>
    <xf numFmtId="0" fontId="25" fillId="0" borderId="1" xfId="0" applyFont="1" applyBorder="1" applyAlignment="1">
      <alignment horizontal="center"/>
    </xf>
    <xf numFmtId="2" fontId="0" fillId="3" borderId="1" xfId="0" applyNumberFormat="1" applyFill="1" applyBorder="1" applyAlignment="1">
      <alignment wrapText="1"/>
    </xf>
    <xf numFmtId="0" fontId="0" fillId="3" borderId="1" xfId="0" applyFill="1" applyBorder="1" applyAlignment="1">
      <alignment horizontal="center"/>
    </xf>
    <xf numFmtId="9" fontId="0" fillId="3" borderId="0" xfId="1" applyFont="1" applyFill="1" applyBorder="1" applyProtection="1"/>
    <xf numFmtId="0" fontId="6" fillId="3" borderId="0" xfId="0" applyFont="1" applyFill="1" applyAlignment="1">
      <alignment horizontal="center" vertical="center" wrapText="1"/>
    </xf>
    <xf numFmtId="43" fontId="0" fillId="3" borderId="0" xfId="2" applyFont="1" applyFill="1" applyBorder="1" applyProtection="1"/>
    <xf numFmtId="0" fontId="14" fillId="0" borderId="0" xfId="0" applyFont="1"/>
    <xf numFmtId="0" fontId="24" fillId="0" borderId="1" xfId="0" applyFont="1" applyBorder="1" applyAlignment="1">
      <alignment horizontal="center"/>
    </xf>
    <xf numFmtId="0" fontId="3" fillId="0" borderId="1" xfId="0" applyFont="1" applyBorder="1" applyAlignment="1">
      <alignment horizontal="center"/>
    </xf>
    <xf numFmtId="0" fontId="29" fillId="0" borderId="1" xfId="0" applyFont="1" applyBorder="1" applyAlignment="1">
      <alignment horizontal="center" vertical="center" wrapText="1"/>
    </xf>
    <xf numFmtId="0" fontId="0" fillId="6" borderId="1" xfId="0" applyFill="1" applyBorder="1"/>
    <xf numFmtId="0" fontId="24" fillId="6" borderId="1" xfId="0" applyFont="1" applyFill="1" applyBorder="1" applyAlignment="1">
      <alignment horizontal="center"/>
    </xf>
    <xf numFmtId="165" fontId="0" fillId="5" borderId="1" xfId="0" applyNumberFormat="1" applyFill="1" applyBorder="1"/>
    <xf numFmtId="165" fontId="0" fillId="0" borderId="0" xfId="0" applyNumberFormat="1"/>
    <xf numFmtId="0" fontId="31" fillId="0" borderId="0" xfId="0" applyFont="1"/>
    <xf numFmtId="0" fontId="9" fillId="7" borderId="1" xfId="0" applyFont="1" applyFill="1" applyBorder="1" applyAlignment="1">
      <alignment horizontal="right"/>
    </xf>
    <xf numFmtId="0" fontId="9" fillId="7" borderId="1" xfId="0" applyFont="1" applyFill="1" applyBorder="1" applyAlignment="1">
      <alignment horizontal="center"/>
    </xf>
    <xf numFmtId="165" fontId="36" fillId="7" borderId="1" xfId="2" applyNumberFormat="1" applyFont="1" applyFill="1" applyBorder="1" applyAlignment="1" applyProtection="1">
      <alignment horizontal="center" vertical="center"/>
    </xf>
    <xf numFmtId="165" fontId="0" fillId="7" borderId="1" xfId="0" applyNumberFormat="1" applyFill="1" applyBorder="1"/>
    <xf numFmtId="0" fontId="14" fillId="5" borderId="1" xfId="0" applyFont="1" applyFill="1" applyBorder="1" applyAlignment="1">
      <alignment horizontal="right"/>
    </xf>
    <xf numFmtId="0" fontId="14" fillId="5" borderId="1" xfId="0" applyFont="1" applyFill="1" applyBorder="1" applyAlignment="1">
      <alignment horizontal="center"/>
    </xf>
    <xf numFmtId="165" fontId="13" fillId="5" borderId="1" xfId="2" applyNumberFormat="1" applyFont="1" applyFill="1" applyBorder="1" applyAlignment="1" applyProtection="1">
      <alignment horizontal="center" vertical="center"/>
    </xf>
    <xf numFmtId="165" fontId="21" fillId="5" borderId="1" xfId="0" applyNumberFormat="1" applyFont="1" applyFill="1" applyBorder="1"/>
    <xf numFmtId="165" fontId="21" fillId="5" borderId="1" xfId="2" applyNumberFormat="1" applyFont="1" applyFill="1" applyBorder="1" applyAlignment="1" applyProtection="1">
      <alignment horizontal="center"/>
    </xf>
    <xf numFmtId="0" fontId="3" fillId="0" borderId="1" xfId="0" applyFont="1" applyBorder="1"/>
    <xf numFmtId="0" fontId="29" fillId="0" borderId="1" xfId="0" applyFont="1" applyBorder="1" applyAlignment="1">
      <alignment wrapText="1"/>
    </xf>
    <xf numFmtId="168" fontId="0" fillId="0" borderId="1" xfId="0" applyNumberFormat="1" applyBorder="1" applyAlignment="1">
      <alignment horizontal="center"/>
    </xf>
    <xf numFmtId="0" fontId="0" fillId="0" borderId="1" xfId="0" applyBorder="1" applyAlignment="1">
      <alignment wrapText="1"/>
    </xf>
    <xf numFmtId="3" fontId="0" fillId="3" borderId="1" xfId="0" applyNumberFormat="1" applyFill="1" applyBorder="1" applyAlignment="1">
      <alignment horizontal="center"/>
    </xf>
    <xf numFmtId="0" fontId="0" fillId="0" borderId="0" xfId="0" applyAlignment="1">
      <alignment wrapText="1"/>
    </xf>
    <xf numFmtId="3" fontId="32" fillId="0" borderId="1" xfId="0" applyNumberFormat="1" applyFont="1" applyBorder="1"/>
    <xf numFmtId="0" fontId="32" fillId="7" borderId="1" xfId="0" applyFont="1" applyFill="1" applyBorder="1"/>
    <xf numFmtId="3" fontId="34" fillId="4" borderId="1" xfId="0" applyNumberFormat="1" applyFont="1" applyFill="1" applyBorder="1"/>
    <xf numFmtId="3" fontId="0" fillId="8" borderId="1" xfId="0" applyNumberFormat="1" applyFill="1" applyBorder="1" applyProtection="1">
      <protection locked="0"/>
    </xf>
    <xf numFmtId="3" fontId="0" fillId="10" borderId="1" xfId="0" applyNumberFormat="1" applyFill="1" applyBorder="1"/>
    <xf numFmtId="3" fontId="0" fillId="0" borderId="1" xfId="0" applyNumberFormat="1" applyBorder="1" applyAlignment="1">
      <alignment horizontal="center"/>
    </xf>
    <xf numFmtId="4" fontId="0" fillId="0" borderId="1" xfId="0" applyNumberFormat="1" applyBorder="1"/>
    <xf numFmtId="9" fontId="4" fillId="3" borderId="1" xfId="1" applyFont="1" applyFill="1" applyBorder="1"/>
    <xf numFmtId="167" fontId="0" fillId="3" borderId="1" xfId="1" applyNumberFormat="1" applyFont="1" applyFill="1" applyBorder="1"/>
    <xf numFmtId="0" fontId="3" fillId="8" borderId="1" xfId="0" applyFont="1" applyFill="1" applyBorder="1" applyProtection="1">
      <protection locked="0"/>
    </xf>
    <xf numFmtId="165" fontId="3" fillId="2" borderId="1" xfId="2" applyNumberFormat="1" applyFont="1" applyFill="1" applyBorder="1" applyAlignment="1" applyProtection="1">
      <alignment horizontal="center"/>
      <protection locked="0"/>
    </xf>
    <xf numFmtId="49" fontId="39" fillId="0" borderId="0" xfId="0" applyNumberFormat="1" applyFont="1"/>
    <xf numFmtId="0" fontId="40" fillId="0" borderId="0" xfId="0" applyFont="1"/>
    <xf numFmtId="0" fontId="41" fillId="0" borderId="0" xfId="0" applyFont="1" applyAlignment="1">
      <alignment horizontal="right" wrapText="1"/>
    </xf>
    <xf numFmtId="0" fontId="32" fillId="0" borderId="1" xfId="0" applyFont="1" applyBorder="1" applyAlignment="1">
      <alignment horizontal="left" wrapText="1"/>
    </xf>
    <xf numFmtId="3" fontId="0" fillId="0" borderId="1" xfId="0" applyNumberFormat="1" applyBorder="1" applyAlignment="1">
      <alignment horizontal="left" wrapText="1"/>
    </xf>
    <xf numFmtId="3" fontId="32" fillId="0" borderId="1" xfId="0" applyNumberFormat="1" applyFont="1" applyBorder="1" applyAlignment="1">
      <alignment horizontal="left" wrapText="1"/>
    </xf>
    <xf numFmtId="0" fontId="34" fillId="4" borderId="1" xfId="0" applyFont="1" applyFill="1" applyBorder="1" applyAlignment="1">
      <alignment horizontal="left" wrapText="1"/>
    </xf>
    <xf numFmtId="3" fontId="32" fillId="3" borderId="2" xfId="0" applyNumberFormat="1" applyFont="1" applyFill="1" applyBorder="1" applyAlignment="1">
      <alignment horizontal="left" wrapText="1"/>
    </xf>
    <xf numFmtId="3" fontId="32" fillId="3" borderId="3" xfId="0" applyNumberFormat="1" applyFont="1" applyFill="1" applyBorder="1" applyAlignment="1">
      <alignment horizontal="left" wrapText="1"/>
    </xf>
    <xf numFmtId="3" fontId="32" fillId="3" borderId="4" xfId="0" applyNumberFormat="1" applyFont="1" applyFill="1" applyBorder="1" applyAlignment="1">
      <alignment horizontal="left" wrapText="1"/>
    </xf>
    <xf numFmtId="3" fontId="0" fillId="3" borderId="1" xfId="0" applyNumberFormat="1" applyFill="1" applyBorder="1" applyAlignment="1">
      <alignment horizontal="center"/>
    </xf>
    <xf numFmtId="3" fontId="0" fillId="2" borderId="2" xfId="0" applyNumberFormat="1"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5" fillId="4" borderId="2" xfId="0" applyNumberFormat="1" applyFont="1" applyFill="1" applyBorder="1" applyAlignment="1">
      <alignment horizontal="right" wrapText="1"/>
    </xf>
    <xf numFmtId="3" fontId="5" fillId="4" borderId="3" xfId="0" applyNumberFormat="1" applyFont="1" applyFill="1" applyBorder="1" applyAlignment="1">
      <alignment horizontal="right" wrapText="1"/>
    </xf>
    <xf numFmtId="3" fontId="5" fillId="4" borderId="4" xfId="0" applyNumberFormat="1" applyFont="1" applyFill="1" applyBorder="1" applyAlignment="1">
      <alignment horizontal="right" wrapText="1"/>
    </xf>
    <xf numFmtId="3" fontId="0" fillId="0" borderId="2" xfId="0" applyNumberFormat="1" applyBorder="1" applyAlignment="1">
      <alignment horizontal="center"/>
    </xf>
    <xf numFmtId="3" fontId="0" fillId="0" borderId="4" xfId="0" applyNumberFormat="1" applyBorder="1" applyAlignment="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35" fillId="4" borderId="2" xfId="0" applyFont="1" applyFill="1" applyBorder="1" applyAlignment="1">
      <alignment horizontal="left" wrapText="1"/>
    </xf>
    <xf numFmtId="0" fontId="35" fillId="4" borderId="3" xfId="0" applyFont="1" applyFill="1" applyBorder="1" applyAlignment="1">
      <alignment horizontal="left" wrapText="1"/>
    </xf>
    <xf numFmtId="0" fontId="35" fillId="4" borderId="4" xfId="0" applyFont="1" applyFill="1" applyBorder="1" applyAlignment="1">
      <alignment horizontal="left" wrapText="1"/>
    </xf>
    <xf numFmtId="9" fontId="0" fillId="2" borderId="2" xfId="1" applyFont="1" applyFill="1" applyBorder="1" applyAlignment="1" applyProtection="1">
      <alignment horizontal="center"/>
      <protection locked="0"/>
    </xf>
    <xf numFmtId="9" fontId="0" fillId="2" borderId="4" xfId="1" applyFont="1" applyFill="1" applyBorder="1" applyAlignment="1" applyProtection="1">
      <alignment horizontal="center"/>
      <protection locked="0"/>
    </xf>
    <xf numFmtId="4" fontId="0" fillId="3" borderId="2" xfId="0" applyNumberFormat="1" applyFill="1" applyBorder="1" applyAlignment="1">
      <alignment horizontal="center"/>
    </xf>
    <xf numFmtId="4" fontId="0" fillId="3" borderId="4" xfId="0" applyNumberFormat="1" applyFill="1" applyBorder="1" applyAlignment="1">
      <alignment horizontal="center"/>
    </xf>
    <xf numFmtId="0" fontId="0" fillId="0" borderId="1" xfId="0" applyBorder="1" applyAlignment="1">
      <alignment horizontal="center"/>
    </xf>
    <xf numFmtId="0" fontId="35"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1" xfId="0" applyBorder="1" applyAlignment="1">
      <alignment horizontal="left" wrapText="1"/>
    </xf>
    <xf numFmtId="9" fontId="0" fillId="3" borderId="2" xfId="1" applyFont="1" applyFill="1" applyBorder="1" applyAlignment="1">
      <alignment horizontal="center"/>
    </xf>
    <xf numFmtId="9" fontId="0" fillId="3" borderId="4" xfId="1" applyFont="1" applyFill="1" applyBorder="1" applyAlignment="1">
      <alignment horizontal="center"/>
    </xf>
    <xf numFmtId="167" fontId="0" fillId="3" borderId="2" xfId="1" applyNumberFormat="1" applyFont="1" applyFill="1" applyBorder="1" applyAlignment="1">
      <alignment horizontal="center"/>
    </xf>
    <xf numFmtId="167" fontId="0" fillId="3" borderId="4" xfId="1" applyNumberFormat="1"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A1:M80"/>
  <sheetViews>
    <sheetView topLeftCell="A32" zoomScale="90" zoomScaleNormal="90" workbookViewId="0">
      <selection activeCell="P55" sqref="P55"/>
    </sheetView>
  </sheetViews>
  <sheetFormatPr defaultColWidth="8.77734375" defaultRowHeight="14.4" x14ac:dyDescent="0.3"/>
  <cols>
    <col min="1" max="1" width="3.88671875" customWidth="1"/>
    <col min="2" max="2" width="56.44140625" customWidth="1"/>
    <col min="3" max="3" width="12.5546875" customWidth="1"/>
    <col min="4" max="4" width="13.109375" customWidth="1"/>
    <col min="5" max="5" width="11.44140625" bestFit="1" customWidth="1"/>
    <col min="6" max="8" width="10.44140625" bestFit="1" customWidth="1"/>
    <col min="9" max="9" width="12.44140625" customWidth="1"/>
    <col min="10" max="10" width="14.88671875" customWidth="1"/>
    <col min="11" max="11" width="11.88671875" customWidth="1"/>
    <col min="12" max="12" width="12.88671875" customWidth="1"/>
  </cols>
  <sheetData>
    <row r="1" spans="1:12" s="239" customFormat="1" ht="39.75" customHeight="1" x14ac:dyDescent="0.3">
      <c r="A1" s="238"/>
      <c r="E1" s="240" t="s">
        <v>186</v>
      </c>
      <c r="F1" s="240"/>
      <c r="G1" s="240"/>
      <c r="H1" s="240"/>
      <c r="I1" s="240"/>
      <c r="J1" s="240"/>
      <c r="K1" s="240"/>
      <c r="L1" s="240"/>
    </row>
    <row r="2" spans="1:12" x14ac:dyDescent="0.3">
      <c r="D2" s="90"/>
      <c r="E2" s="90"/>
      <c r="F2" s="90"/>
      <c r="G2" s="90"/>
      <c r="H2" s="90"/>
      <c r="I2" s="90"/>
    </row>
    <row r="3" spans="1:12" ht="57.6" x14ac:dyDescent="0.3">
      <c r="B3" s="1"/>
      <c r="C3" s="1"/>
      <c r="D3" s="91" t="s">
        <v>103</v>
      </c>
      <c r="E3" s="91" t="s">
        <v>104</v>
      </c>
      <c r="F3" s="91" t="s">
        <v>105</v>
      </c>
      <c r="G3" s="91" t="s">
        <v>106</v>
      </c>
      <c r="H3" s="91" t="s">
        <v>107</v>
      </c>
      <c r="I3" s="92" t="s">
        <v>113</v>
      </c>
      <c r="J3" s="93" t="s">
        <v>114</v>
      </c>
      <c r="K3" s="93" t="s">
        <v>116</v>
      </c>
      <c r="L3" s="92" t="s">
        <v>115</v>
      </c>
    </row>
    <row r="4" spans="1:12" ht="15.6" x14ac:dyDescent="0.3">
      <c r="B4" s="94" t="s">
        <v>0</v>
      </c>
      <c r="C4" s="95" t="s">
        <v>1</v>
      </c>
      <c r="D4" s="96">
        <f>D5+D8</f>
        <v>0</v>
      </c>
      <c r="E4" s="96">
        <f>E5+E8</f>
        <v>0</v>
      </c>
      <c r="F4" s="96">
        <f>F5+F8</f>
        <v>0</v>
      </c>
      <c r="G4" s="96">
        <f>G5+G8</f>
        <v>0</v>
      </c>
      <c r="H4" s="96">
        <f>H5+H8</f>
        <v>0</v>
      </c>
      <c r="I4" s="96">
        <f>AVERAGE(D4:H4)</f>
        <v>0</v>
      </c>
      <c r="J4" s="96">
        <f>SUM(D4:H4)</f>
        <v>0</v>
      </c>
      <c r="K4" s="96">
        <f>K5+K8</f>
        <v>0</v>
      </c>
      <c r="L4" s="97">
        <f>K4</f>
        <v>0</v>
      </c>
    </row>
    <row r="5" spans="1:12" x14ac:dyDescent="0.3">
      <c r="B5" s="98" t="s">
        <v>2</v>
      </c>
      <c r="C5" s="99" t="s">
        <v>1</v>
      </c>
      <c r="D5" s="100">
        <f>D6*D7</f>
        <v>0</v>
      </c>
      <c r="E5" s="100">
        <f t="shared" ref="E5:H5" si="0">E6*E7</f>
        <v>0</v>
      </c>
      <c r="F5" s="100">
        <f t="shared" si="0"/>
        <v>0</v>
      </c>
      <c r="G5" s="100">
        <f t="shared" si="0"/>
        <v>0</v>
      </c>
      <c r="H5" s="100">
        <f t="shared" si="0"/>
        <v>0</v>
      </c>
      <c r="I5" s="101"/>
      <c r="J5" s="102">
        <f>SUM(D5:H5)</f>
        <v>0</v>
      </c>
      <c r="K5" s="103">
        <f>I78</f>
        <v>0</v>
      </c>
      <c r="L5" s="103">
        <f>K5</f>
        <v>0</v>
      </c>
    </row>
    <row r="6" spans="1:12" ht="15.6" x14ac:dyDescent="0.3">
      <c r="B6" s="98" t="s">
        <v>3</v>
      </c>
      <c r="C6" s="99" t="s">
        <v>1</v>
      </c>
      <c r="D6" s="48"/>
      <c r="E6" s="48"/>
      <c r="F6" s="48"/>
      <c r="G6" s="48"/>
      <c r="H6" s="48"/>
      <c r="I6" s="101"/>
      <c r="J6" s="104"/>
      <c r="K6" s="105"/>
      <c r="L6" s="105"/>
    </row>
    <row r="7" spans="1:12" x14ac:dyDescent="0.3">
      <c r="B7" s="106" t="s">
        <v>4</v>
      </c>
      <c r="C7" s="107" t="s">
        <v>5</v>
      </c>
      <c r="D7" s="49"/>
      <c r="E7" s="108">
        <f t="shared" ref="E7:H7" si="1">D7</f>
        <v>0</v>
      </c>
      <c r="F7" s="108">
        <f t="shared" si="1"/>
        <v>0</v>
      </c>
      <c r="G7" s="108">
        <f t="shared" si="1"/>
        <v>0</v>
      </c>
      <c r="H7" s="108">
        <f t="shared" si="1"/>
        <v>0</v>
      </c>
      <c r="I7" s="109"/>
      <c r="J7" s="83"/>
      <c r="K7" s="1"/>
      <c r="L7" s="1"/>
    </row>
    <row r="8" spans="1:12" x14ac:dyDescent="0.3">
      <c r="B8" s="98" t="s">
        <v>6</v>
      </c>
      <c r="C8" s="99" t="s">
        <v>1</v>
      </c>
      <c r="D8" s="110">
        <f>D6/50</f>
        <v>0</v>
      </c>
      <c r="E8" s="110">
        <f t="shared" ref="E8:H8" si="2">E6/50</f>
        <v>0</v>
      </c>
      <c r="F8" s="110">
        <f t="shared" si="2"/>
        <v>0</v>
      </c>
      <c r="G8" s="110">
        <f t="shared" si="2"/>
        <v>0</v>
      </c>
      <c r="H8" s="110">
        <f t="shared" si="2"/>
        <v>0</v>
      </c>
      <c r="I8" s="101"/>
      <c r="J8" s="102">
        <f>SUM(D8:H8)</f>
        <v>0</v>
      </c>
      <c r="K8" s="103">
        <f>I77</f>
        <v>0</v>
      </c>
      <c r="L8" s="103">
        <f>K8</f>
        <v>0</v>
      </c>
    </row>
    <row r="9" spans="1:12" ht="15.6" x14ac:dyDescent="0.3">
      <c r="B9" s="94" t="s">
        <v>7</v>
      </c>
      <c r="C9" s="95" t="s">
        <v>1</v>
      </c>
      <c r="D9" s="96">
        <f>D10</f>
        <v>0</v>
      </c>
      <c r="E9" s="96">
        <f>E10</f>
        <v>0</v>
      </c>
      <c r="F9" s="96">
        <f>F10</f>
        <v>0</v>
      </c>
      <c r="G9" s="96">
        <f>G10</f>
        <v>0</v>
      </c>
      <c r="H9" s="96">
        <f>H10</f>
        <v>0</v>
      </c>
      <c r="I9" s="96">
        <f>AVERAGE(D9:H9)</f>
        <v>0</v>
      </c>
      <c r="J9" s="111">
        <f>SUM(D9:H9)</f>
        <v>0</v>
      </c>
      <c r="K9" s="112">
        <f>J9</f>
        <v>0</v>
      </c>
      <c r="L9" s="237"/>
    </row>
    <row r="10" spans="1:12" x14ac:dyDescent="0.3">
      <c r="B10" s="98" t="s">
        <v>8</v>
      </c>
      <c r="C10" s="99" t="s">
        <v>1</v>
      </c>
      <c r="D10" s="50"/>
      <c r="E10" s="50"/>
      <c r="F10" s="50"/>
      <c r="G10" s="50"/>
      <c r="H10" s="50"/>
      <c r="I10" s="100"/>
      <c r="J10" s="83"/>
      <c r="K10" s="1"/>
      <c r="L10" s="1"/>
    </row>
    <row r="11" spans="1:12" ht="15.6" x14ac:dyDescent="0.3">
      <c r="B11" s="113" t="s">
        <v>9</v>
      </c>
      <c r="C11" s="114" t="s">
        <v>1</v>
      </c>
      <c r="D11" s="96">
        <f>D12+D16+D20+D31+D32+D24</f>
        <v>0</v>
      </c>
      <c r="E11" s="96">
        <f t="shared" ref="E11:H11" si="3">E12+E16+E20+E31+E32+E24</f>
        <v>0</v>
      </c>
      <c r="F11" s="96">
        <f t="shared" si="3"/>
        <v>0</v>
      </c>
      <c r="G11" s="96">
        <f t="shared" si="3"/>
        <v>0</v>
      </c>
      <c r="H11" s="96">
        <f t="shared" si="3"/>
        <v>0</v>
      </c>
      <c r="I11" s="96">
        <f>AVERAGE(D11:H11)</f>
        <v>0</v>
      </c>
      <c r="J11" s="111">
        <f t="shared" ref="J11:J17" si="4">SUM(D11:H11)</f>
        <v>0</v>
      </c>
      <c r="K11" s="96" t="e">
        <f>K12+K16+K20+K32+K24+K31</f>
        <v>#DIV/0!</v>
      </c>
      <c r="L11" s="97">
        <f>L12+L16+L20+L24+L31+L32</f>
        <v>0</v>
      </c>
    </row>
    <row r="12" spans="1:12" x14ac:dyDescent="0.3">
      <c r="B12" s="115" t="s">
        <v>10</v>
      </c>
      <c r="C12" s="116" t="s">
        <v>1</v>
      </c>
      <c r="D12" s="117">
        <f>D13+D14+D15</f>
        <v>0</v>
      </c>
      <c r="E12" s="117">
        <f t="shared" ref="E12:H12" si="5">E13+E14+E15</f>
        <v>0</v>
      </c>
      <c r="F12" s="117">
        <f t="shared" si="5"/>
        <v>0</v>
      </c>
      <c r="G12" s="117">
        <f t="shared" si="5"/>
        <v>0</v>
      </c>
      <c r="H12" s="117">
        <f t="shared" si="5"/>
        <v>0</v>
      </c>
      <c r="I12" s="117"/>
      <c r="J12" s="118">
        <f t="shared" si="4"/>
        <v>0</v>
      </c>
      <c r="K12" s="119" t="e">
        <f>K13+K14+K15</f>
        <v>#DIV/0!</v>
      </c>
      <c r="L12" s="51"/>
    </row>
    <row r="13" spans="1:12" x14ac:dyDescent="0.3">
      <c r="B13" s="120" t="s">
        <v>11</v>
      </c>
      <c r="C13" s="121" t="s">
        <v>1</v>
      </c>
      <c r="D13" s="52"/>
      <c r="E13" s="52"/>
      <c r="F13" s="52"/>
      <c r="G13" s="52"/>
      <c r="H13" s="52"/>
      <c r="I13" s="122"/>
      <c r="J13" s="103">
        <f t="shared" si="4"/>
        <v>0</v>
      </c>
      <c r="K13" s="123">
        <f>J13</f>
        <v>0</v>
      </c>
      <c r="L13" s="103"/>
    </row>
    <row r="14" spans="1:12" x14ac:dyDescent="0.3">
      <c r="B14" s="120" t="s">
        <v>12</v>
      </c>
      <c r="C14" s="121" t="s">
        <v>1</v>
      </c>
      <c r="D14" s="52"/>
      <c r="E14" s="52"/>
      <c r="F14" s="52"/>
      <c r="G14" s="52"/>
      <c r="H14" s="52"/>
      <c r="I14" s="122"/>
      <c r="J14" s="103">
        <f t="shared" si="4"/>
        <v>0</v>
      </c>
      <c r="K14" s="123" t="e">
        <f>D14/E46*E50+E14/F46*F50+F14/G46*G50+G14/H46*H50+H14/I46*I50</f>
        <v>#DIV/0!</v>
      </c>
      <c r="L14" s="124"/>
    </row>
    <row r="15" spans="1:12" x14ac:dyDescent="0.3">
      <c r="B15" s="120" t="s">
        <v>13</v>
      </c>
      <c r="C15" s="121" t="s">
        <v>1</v>
      </c>
      <c r="D15" s="52"/>
      <c r="E15" s="52"/>
      <c r="F15" s="52"/>
      <c r="G15" s="52"/>
      <c r="H15" s="52"/>
      <c r="I15" s="122"/>
      <c r="J15" s="103">
        <f t="shared" si="4"/>
        <v>0</v>
      </c>
      <c r="K15" s="123" t="e">
        <f>D15/E57*E61+E15/F57*F61+F15/G57*G61+G15/H57*H61+H15/I57*I61</f>
        <v>#DIV/0!</v>
      </c>
      <c r="L15" s="124"/>
    </row>
    <row r="16" spans="1:12" ht="25.35" customHeight="1" x14ac:dyDescent="0.3">
      <c r="B16" s="125" t="s">
        <v>14</v>
      </c>
      <c r="C16" s="126" t="s">
        <v>1</v>
      </c>
      <c r="D16" s="127">
        <f>D17+D18+D19</f>
        <v>0</v>
      </c>
      <c r="E16" s="127">
        <f>E17+E18+E19</f>
        <v>0</v>
      </c>
      <c r="F16" s="127">
        <f t="shared" ref="F16:H16" si="6">F17+F18+F19</f>
        <v>0</v>
      </c>
      <c r="G16" s="127">
        <f t="shared" si="6"/>
        <v>0</v>
      </c>
      <c r="H16" s="127">
        <f t="shared" si="6"/>
        <v>0</v>
      </c>
      <c r="I16" s="128">
        <f>SUM(D16:H16)</f>
        <v>0</v>
      </c>
      <c r="J16" s="129">
        <f t="shared" si="4"/>
        <v>0</v>
      </c>
      <c r="K16" s="118" t="e">
        <f>K17+K18+K19</f>
        <v>#DIV/0!</v>
      </c>
      <c r="L16" s="51">
        <f>L17+L18+L19</f>
        <v>0</v>
      </c>
    </row>
    <row r="17" spans="2:13" ht="14.4" customHeight="1" x14ac:dyDescent="0.3">
      <c r="B17" s="120" t="s">
        <v>15</v>
      </c>
      <c r="C17" s="130" t="s">
        <v>1</v>
      </c>
      <c r="D17" s="53"/>
      <c r="E17" s="54"/>
      <c r="F17" s="54"/>
      <c r="G17" s="54"/>
      <c r="H17" s="54"/>
      <c r="I17" s="131"/>
      <c r="J17" s="132">
        <f t="shared" si="4"/>
        <v>0</v>
      </c>
      <c r="K17" s="133">
        <f>J17</f>
        <v>0</v>
      </c>
      <c r="L17" s="134"/>
    </row>
    <row r="18" spans="2:13" ht="13.35" customHeight="1" x14ac:dyDescent="0.3">
      <c r="B18" s="135" t="s">
        <v>16</v>
      </c>
      <c r="C18" s="130" t="s">
        <v>1</v>
      </c>
      <c r="D18" s="53"/>
      <c r="E18" s="54"/>
      <c r="F18" s="54"/>
      <c r="G18" s="54"/>
      <c r="H18" s="54"/>
      <c r="I18" s="131"/>
      <c r="J18" s="132">
        <f t="shared" ref="J18:J19" si="7">SUM(D18:H18)</f>
        <v>0</v>
      </c>
      <c r="K18" s="123" t="e">
        <f>D18/D50*D54+E18/E50*E54+F18/F50*F54+G18/G50*G54+H18/H50*H54</f>
        <v>#DIV/0!</v>
      </c>
      <c r="L18" s="136"/>
      <c r="M18" s="137"/>
    </row>
    <row r="19" spans="2:13" ht="12.6" customHeight="1" x14ac:dyDescent="0.3">
      <c r="B19" s="135" t="s">
        <v>17</v>
      </c>
      <c r="C19" s="130" t="s">
        <v>1</v>
      </c>
      <c r="D19" s="53"/>
      <c r="E19" s="55"/>
      <c r="F19" s="54"/>
      <c r="G19" s="54"/>
      <c r="H19" s="54"/>
      <c r="I19" s="131"/>
      <c r="J19" s="132">
        <f t="shared" si="7"/>
        <v>0</v>
      </c>
      <c r="K19" s="123" t="e">
        <f>D19/E46*E50+E19/F46*F50+F19/G46*G50+G19/H46*H50+H19/I46*I50</f>
        <v>#DIV/0!</v>
      </c>
      <c r="L19" s="136"/>
    </row>
    <row r="20" spans="2:13" x14ac:dyDescent="0.3">
      <c r="B20" s="138" t="s">
        <v>18</v>
      </c>
      <c r="C20" s="139" t="s">
        <v>1</v>
      </c>
      <c r="D20" s="127">
        <f>D21+D22+D23</f>
        <v>0</v>
      </c>
      <c r="E20" s="127">
        <f t="shared" ref="E20" si="8">E21+E22+E23</f>
        <v>0</v>
      </c>
      <c r="F20" s="127">
        <f>F21+F22+F23</f>
        <v>0</v>
      </c>
      <c r="G20" s="127">
        <f>G21+G22+G23</f>
        <v>0</v>
      </c>
      <c r="H20" s="127">
        <f>H21+H22+H23</f>
        <v>0</v>
      </c>
      <c r="I20" s="128">
        <f>SUM(D20:H20)</f>
        <v>0</v>
      </c>
      <c r="J20" s="129">
        <f>SUM(D20:H20)</f>
        <v>0</v>
      </c>
      <c r="K20" s="140" t="e">
        <f>K21+K22+K23</f>
        <v>#DIV/0!</v>
      </c>
      <c r="L20" s="56">
        <f>L21+L22+L23</f>
        <v>0</v>
      </c>
    </row>
    <row r="21" spans="2:13" x14ac:dyDescent="0.3">
      <c r="B21" s="120" t="s">
        <v>19</v>
      </c>
      <c r="C21" s="130" t="s">
        <v>1</v>
      </c>
      <c r="D21" s="53"/>
      <c r="E21" s="54"/>
      <c r="F21" s="54"/>
      <c r="G21" s="54"/>
      <c r="H21" s="54"/>
      <c r="I21" s="131"/>
      <c r="J21" s="103">
        <f>SUM(D21:H21)</f>
        <v>0</v>
      </c>
      <c r="K21" s="123">
        <f>J21</f>
        <v>0</v>
      </c>
      <c r="L21" s="134"/>
    </row>
    <row r="22" spans="2:13" x14ac:dyDescent="0.3">
      <c r="B22" s="135" t="s">
        <v>16</v>
      </c>
      <c r="C22" s="130" t="s">
        <v>1</v>
      </c>
      <c r="D22" s="53"/>
      <c r="E22" s="53"/>
      <c r="F22" s="53"/>
      <c r="G22" s="53"/>
      <c r="H22" s="53"/>
      <c r="I22" s="141"/>
      <c r="J22" s="103">
        <f>J16+J20</f>
        <v>0</v>
      </c>
      <c r="K22" s="123" t="e">
        <f>D22/D54*D57+E22/E54*E57+F22/F54*F57+G22/G54*G57+H22/H54*H57</f>
        <v>#DIV/0!</v>
      </c>
      <c r="L22" s="136"/>
      <c r="M22" s="137"/>
    </row>
    <row r="23" spans="2:13" x14ac:dyDescent="0.3">
      <c r="B23" s="135" t="s">
        <v>17</v>
      </c>
      <c r="C23" s="130" t="s">
        <v>1</v>
      </c>
      <c r="D23" s="53"/>
      <c r="E23" s="53"/>
      <c r="F23" s="53"/>
      <c r="G23" s="53"/>
      <c r="H23" s="53"/>
      <c r="I23" s="141"/>
      <c r="J23" s="103">
        <f>J17+J21</f>
        <v>0</v>
      </c>
      <c r="K23" s="123" t="e">
        <f>D23/E50*E54+E23/F50*F54+F23/G50*G54+G23/H50*H54+H23/I50*I54</f>
        <v>#DIV/0!</v>
      </c>
      <c r="L23" s="136"/>
    </row>
    <row r="24" spans="2:13" x14ac:dyDescent="0.3">
      <c r="B24" s="142" t="s">
        <v>20</v>
      </c>
      <c r="C24" s="143" t="s">
        <v>1</v>
      </c>
      <c r="D24" s="144">
        <f>D25+D28</f>
        <v>0</v>
      </c>
      <c r="E24" s="144">
        <f>E25+E28</f>
        <v>0</v>
      </c>
      <c r="F24" s="144">
        <f>F25+F28</f>
        <v>0</v>
      </c>
      <c r="G24" s="144">
        <f>G25+G28</f>
        <v>0</v>
      </c>
      <c r="H24" s="144">
        <f>H25+H28</f>
        <v>0</v>
      </c>
      <c r="I24" s="128">
        <f>SUM(D24:H24)</f>
        <v>0</v>
      </c>
      <c r="J24" s="118">
        <f>SUM(D24:H24)</f>
        <v>0</v>
      </c>
      <c r="K24" s="145">
        <f>'6_mēn_1_TP'!J22+'6_mēn_2_TP'!I22+'6_mēn_3_TP'!H22+'6_mēn_4_TP'!G22+'6_mēn_5_TP'!F22+I68+SUM(D68:H68)</f>
        <v>0</v>
      </c>
      <c r="L24" s="145">
        <f>I67</f>
        <v>0</v>
      </c>
      <c r="M24" s="146"/>
    </row>
    <row r="25" spans="2:13" x14ac:dyDescent="0.3">
      <c r="B25" s="147" t="s">
        <v>21</v>
      </c>
      <c r="C25" s="148" t="s">
        <v>1</v>
      </c>
      <c r="D25" s="149">
        <f>D26*D27</f>
        <v>0</v>
      </c>
      <c r="E25" s="149">
        <f>E26*E27</f>
        <v>0</v>
      </c>
      <c r="F25" s="149">
        <f>F26*F27</f>
        <v>0</v>
      </c>
      <c r="G25" s="149">
        <f>G26*G27</f>
        <v>0</v>
      </c>
      <c r="H25" s="149">
        <f>H26*H27</f>
        <v>0</v>
      </c>
      <c r="I25" s="150"/>
      <c r="J25" s="1"/>
      <c r="K25" s="1"/>
      <c r="L25" s="1"/>
    </row>
    <row r="26" spans="2:13" x14ac:dyDescent="0.3">
      <c r="B26" s="151" t="s">
        <v>22</v>
      </c>
      <c r="C26" s="152" t="s">
        <v>23</v>
      </c>
      <c r="D26" s="57"/>
      <c r="E26" s="57"/>
      <c r="F26" s="57"/>
      <c r="G26" s="57"/>
      <c r="H26" s="57"/>
      <c r="I26" s="150"/>
      <c r="J26" s="1"/>
      <c r="K26" s="1"/>
      <c r="L26" s="1"/>
    </row>
    <row r="27" spans="2:13" x14ac:dyDescent="0.3">
      <c r="B27" s="151" t="s">
        <v>24</v>
      </c>
      <c r="C27" s="152" t="s">
        <v>25</v>
      </c>
      <c r="D27" s="58"/>
      <c r="E27" s="58"/>
      <c r="F27" s="58"/>
      <c r="G27" s="58"/>
      <c r="H27" s="58"/>
      <c r="I27" s="150"/>
      <c r="J27" s="1"/>
      <c r="K27" s="1"/>
      <c r="L27" s="1"/>
    </row>
    <row r="28" spans="2:13" x14ac:dyDescent="0.3">
      <c r="B28" s="147" t="s">
        <v>26</v>
      </c>
      <c r="C28" s="148" t="s">
        <v>1</v>
      </c>
      <c r="D28" s="153">
        <f>D30*D29</f>
        <v>0</v>
      </c>
      <c r="E28" s="153">
        <f t="shared" ref="E28:H28" si="9">E30*E29</f>
        <v>0</v>
      </c>
      <c r="F28" s="153">
        <f t="shared" si="9"/>
        <v>0</v>
      </c>
      <c r="G28" s="153">
        <f t="shared" si="9"/>
        <v>0</v>
      </c>
      <c r="H28" s="153">
        <f t="shared" si="9"/>
        <v>0</v>
      </c>
      <c r="I28" s="154"/>
      <c r="J28" s="20"/>
      <c r="K28" s="20"/>
      <c r="L28" s="20"/>
    </row>
    <row r="29" spans="2:13" x14ac:dyDescent="0.3">
      <c r="B29" s="151" t="s">
        <v>27</v>
      </c>
      <c r="C29" s="155" t="s">
        <v>28</v>
      </c>
      <c r="D29" s="59"/>
      <c r="E29" s="59"/>
      <c r="F29" s="59"/>
      <c r="G29" s="59"/>
      <c r="H29" s="59"/>
      <c r="I29" s="150"/>
      <c r="J29" s="1"/>
      <c r="K29" s="1"/>
      <c r="L29" s="1"/>
    </row>
    <row r="30" spans="2:13" x14ac:dyDescent="0.3">
      <c r="B30" s="151" t="s">
        <v>29</v>
      </c>
      <c r="C30" s="155" t="s">
        <v>30</v>
      </c>
      <c r="D30" s="57"/>
      <c r="E30" s="60"/>
      <c r="F30" s="60"/>
      <c r="G30" s="60"/>
      <c r="H30" s="60"/>
      <c r="I30" s="150"/>
      <c r="J30" s="1"/>
      <c r="K30" s="1"/>
      <c r="L30" s="1"/>
    </row>
    <row r="31" spans="2:13" ht="27.6" x14ac:dyDescent="0.3">
      <c r="B31" s="156" t="s">
        <v>31</v>
      </c>
      <c r="C31" s="126" t="s">
        <v>1</v>
      </c>
      <c r="D31" s="143"/>
      <c r="E31" s="143"/>
      <c r="F31" s="143"/>
      <c r="G31" s="143"/>
      <c r="H31" s="143"/>
      <c r="I31" s="157"/>
      <c r="J31" s="118">
        <f>SUM(D31:H31)</f>
        <v>0</v>
      </c>
      <c r="K31" s="145">
        <f>'6_mēn_1_TP'!J23+'6_mēn_2_TP'!I23+'6_mēn_3_TP'!H23+'6_mēn_4_TP'!G23+'6_mēn_5_TP'!F23</f>
        <v>0</v>
      </c>
      <c r="L31" s="56"/>
      <c r="M31" s="146"/>
    </row>
    <row r="32" spans="2:13" ht="41.4" x14ac:dyDescent="0.3">
      <c r="B32" s="115" t="s">
        <v>121</v>
      </c>
      <c r="C32" s="116" t="s">
        <v>1</v>
      </c>
      <c r="D32" s="158">
        <f>D33*D34</f>
        <v>0</v>
      </c>
      <c r="E32" s="158">
        <f>E33*E34</f>
        <v>0</v>
      </c>
      <c r="F32" s="158">
        <f>F33*F34</f>
        <v>0</v>
      </c>
      <c r="G32" s="158">
        <f>G33*G34</f>
        <v>0</v>
      </c>
      <c r="H32" s="158">
        <f>H33*H34</f>
        <v>0</v>
      </c>
      <c r="I32" s="158"/>
      <c r="J32" s="118">
        <f>SUM(D32:H32)</f>
        <v>0</v>
      </c>
      <c r="K32" s="145">
        <f>'6_mēn_1_TP'!J3+'6_mēn_2_TP'!I3+'6_mēn_3_TP'!H3+'6_mēn_4_TP'!G3+'6_mēn_5_TP'!F3</f>
        <v>0</v>
      </c>
      <c r="L32" s="51"/>
    </row>
    <row r="33" spans="2:12" x14ac:dyDescent="0.3">
      <c r="B33" s="159" t="s">
        <v>32</v>
      </c>
      <c r="C33" s="160" t="s">
        <v>33</v>
      </c>
      <c r="D33" s="57"/>
      <c r="E33" s="57"/>
      <c r="F33" s="57"/>
      <c r="G33" s="57"/>
      <c r="H33" s="57"/>
      <c r="I33" s="161"/>
      <c r="J33" s="1"/>
      <c r="K33" s="1"/>
      <c r="L33" s="1"/>
    </row>
    <row r="34" spans="2:12" x14ac:dyDescent="0.3">
      <c r="B34" s="159" t="s">
        <v>34</v>
      </c>
      <c r="C34" s="160" t="s">
        <v>35</v>
      </c>
      <c r="D34" s="57"/>
      <c r="E34" s="57"/>
      <c r="F34" s="57"/>
      <c r="G34" s="57"/>
      <c r="H34" s="57"/>
      <c r="I34" s="161"/>
      <c r="J34" s="1"/>
      <c r="K34" s="1"/>
      <c r="L34" s="1"/>
    </row>
    <row r="35" spans="2:12" ht="15.6" x14ac:dyDescent="0.3">
      <c r="B35" s="162" t="s">
        <v>36</v>
      </c>
      <c r="C35" s="162"/>
      <c r="D35" s="163">
        <f>D4+D9+D11</f>
        <v>0</v>
      </c>
      <c r="E35" s="163">
        <f>E4+E9+E11</f>
        <v>0</v>
      </c>
      <c r="F35" s="163">
        <f>F4+F9+F11</f>
        <v>0</v>
      </c>
      <c r="G35" s="163">
        <f>G4+G9+G11</f>
        <v>0</v>
      </c>
      <c r="H35" s="163">
        <f>H4+H9+H11</f>
        <v>0</v>
      </c>
      <c r="I35" s="164">
        <f>(D35+E35+F35+G35+H35)/5</f>
        <v>0</v>
      </c>
      <c r="J35" s="163">
        <f>J4+J9+J11</f>
        <v>0</v>
      </c>
      <c r="K35" s="163" t="e">
        <f>K4+K9+K11</f>
        <v>#DIV/0!</v>
      </c>
      <c r="L35" s="163">
        <f>L4+L9+L11</f>
        <v>0</v>
      </c>
    </row>
    <row r="36" spans="2:12" ht="15.6" x14ac:dyDescent="0.3">
      <c r="B36" s="165"/>
      <c r="C36" s="165"/>
      <c r="D36" s="166"/>
      <c r="E36" s="166"/>
      <c r="F36" s="166"/>
      <c r="G36" s="166"/>
      <c r="H36" s="166"/>
      <c r="I36" s="167"/>
      <c r="J36" s="166"/>
      <c r="K36" s="166"/>
      <c r="L36" s="166"/>
    </row>
    <row r="37" spans="2:12" ht="15.6" x14ac:dyDescent="0.3">
      <c r="B37" s="165"/>
      <c r="C37" s="165"/>
      <c r="D37" s="166"/>
      <c r="E37" s="166"/>
      <c r="F37" s="166"/>
      <c r="G37" s="166"/>
      <c r="H37" s="166"/>
      <c r="I37" s="167"/>
      <c r="J37" s="166"/>
      <c r="K37" s="166"/>
      <c r="L37" s="166"/>
    </row>
    <row r="38" spans="2:12" ht="15.6" x14ac:dyDescent="0.3">
      <c r="B38" s="168"/>
      <c r="C38" s="168"/>
      <c r="D38" s="91" t="str">
        <f>D3</f>
        <v>1_TP</v>
      </c>
      <c r="E38" s="91" t="str">
        <f>E3</f>
        <v>2_TP</v>
      </c>
      <c r="F38" s="91" t="str">
        <f>F3</f>
        <v>3_TP</v>
      </c>
      <c r="G38" s="91" t="str">
        <f>G3</f>
        <v>4_TP</v>
      </c>
      <c r="H38" s="91" t="str">
        <f>H3</f>
        <v>5_TP</v>
      </c>
    </row>
    <row r="39" spans="2:12" x14ac:dyDescent="0.3">
      <c r="B39" s="169" t="s">
        <v>184</v>
      </c>
      <c r="C39" s="170" t="s">
        <v>1</v>
      </c>
      <c r="D39" s="171">
        <f>D40+D41</f>
        <v>0</v>
      </c>
      <c r="E39" s="171">
        <f>E40+E41</f>
        <v>0</v>
      </c>
      <c r="F39" s="171">
        <f>F40+F41</f>
        <v>0</v>
      </c>
      <c r="G39" s="171">
        <f>G40+G41</f>
        <v>0</v>
      </c>
      <c r="H39" s="171">
        <f>H40+H41</f>
        <v>0</v>
      </c>
      <c r="I39" s="172"/>
    </row>
    <row r="40" spans="2:12" x14ac:dyDescent="0.3">
      <c r="B40" s="173" t="s">
        <v>37</v>
      </c>
      <c r="C40" s="174" t="s">
        <v>1</v>
      </c>
      <c r="D40" s="61"/>
      <c r="E40" s="61"/>
      <c r="F40" s="61"/>
      <c r="G40" s="61"/>
      <c r="H40" s="61"/>
      <c r="I40" s="175"/>
    </row>
    <row r="41" spans="2:12" x14ac:dyDescent="0.3">
      <c r="B41" s="173" t="s">
        <v>38</v>
      </c>
      <c r="C41" s="174" t="s">
        <v>1</v>
      </c>
      <c r="D41" s="61"/>
      <c r="E41" s="61"/>
      <c r="F41" s="61"/>
      <c r="G41" s="61"/>
      <c r="H41" s="61"/>
      <c r="I41" s="175"/>
    </row>
    <row r="42" spans="2:12" x14ac:dyDescent="0.3">
      <c r="B42" s="176" t="s">
        <v>185</v>
      </c>
      <c r="C42" s="177" t="s">
        <v>1</v>
      </c>
      <c r="D42" s="61"/>
      <c r="E42" s="61"/>
      <c r="F42" s="61"/>
      <c r="G42" s="61"/>
      <c r="H42" s="61"/>
      <c r="I42" s="175"/>
    </row>
    <row r="43" spans="2:12" x14ac:dyDescent="0.3">
      <c r="B43" s="178"/>
      <c r="C43" s="179"/>
      <c r="D43" s="180"/>
      <c r="E43" s="180"/>
      <c r="F43" s="180"/>
      <c r="G43" s="180"/>
      <c r="H43" s="180"/>
      <c r="I43" s="175"/>
    </row>
    <row r="44" spans="2:12" ht="32.4" customHeight="1" x14ac:dyDescent="0.3">
      <c r="B44" s="181"/>
      <c r="C44" s="182"/>
      <c r="D44" s="183" t="s">
        <v>182</v>
      </c>
      <c r="E44" s="83" t="str">
        <f>D38</f>
        <v>1_TP</v>
      </c>
      <c r="F44" s="83" t="str">
        <f t="shared" ref="F44:I44" si="10">E38</f>
        <v>2_TP</v>
      </c>
      <c r="G44" s="83" t="str">
        <f t="shared" si="10"/>
        <v>3_TP</v>
      </c>
      <c r="H44" s="83" t="str">
        <f t="shared" si="10"/>
        <v>4_TP</v>
      </c>
      <c r="I44" s="83" t="str">
        <f t="shared" si="10"/>
        <v>5_TP</v>
      </c>
    </row>
    <row r="45" spans="2:12" ht="18.600000000000001" customHeight="1" x14ac:dyDescent="0.3">
      <c r="B45" s="184" t="s">
        <v>143</v>
      </c>
      <c r="C45" s="185" t="s">
        <v>5</v>
      </c>
      <c r="D45" s="62"/>
      <c r="E45" s="63"/>
      <c r="F45" s="63"/>
      <c r="G45" s="63"/>
      <c r="H45" s="63"/>
      <c r="I45" s="63"/>
      <c r="J45" s="186"/>
    </row>
    <row r="46" spans="2:12" ht="15" x14ac:dyDescent="0.3">
      <c r="B46" s="184" t="s">
        <v>140</v>
      </c>
      <c r="C46" s="185"/>
      <c r="D46" s="64"/>
      <c r="E46" s="187">
        <f>D46*(1+E45)</f>
        <v>0</v>
      </c>
      <c r="F46" s="187">
        <f>E46*(1+F45)</f>
        <v>0</v>
      </c>
      <c r="G46" s="187">
        <f>F46*(1+G45)</f>
        <v>0</v>
      </c>
      <c r="H46" s="187">
        <f>G46*(1+H45)</f>
        <v>0</v>
      </c>
      <c r="I46" s="187">
        <f t="shared" ref="I46" si="11">H46*(1+I45)</f>
        <v>0</v>
      </c>
      <c r="J46" s="186"/>
    </row>
    <row r="47" spans="2:12" s="190" customFormat="1" ht="14.4" customHeight="1" x14ac:dyDescent="0.3">
      <c r="B47" s="188" t="s">
        <v>144</v>
      </c>
      <c r="C47" s="189" t="s">
        <v>5</v>
      </c>
      <c r="D47" s="62"/>
      <c r="E47" s="63"/>
      <c r="F47" s="63"/>
      <c r="G47" s="63"/>
      <c r="H47" s="63"/>
      <c r="I47" s="63"/>
    </row>
    <row r="48" spans="2:12" s="190" customFormat="1" ht="15" x14ac:dyDescent="0.3">
      <c r="B48" s="191" t="s">
        <v>141</v>
      </c>
      <c r="C48" s="189"/>
      <c r="D48" s="65"/>
      <c r="E48" s="192">
        <f>D48*(1+E47)</f>
        <v>0</v>
      </c>
      <c r="F48" s="192">
        <f>E48*(1+F47)</f>
        <v>0</v>
      </c>
      <c r="G48" s="192">
        <f t="shared" ref="G48:I48" si="12">F48*(1+G47)</f>
        <v>0</v>
      </c>
      <c r="H48" s="192">
        <f t="shared" si="12"/>
        <v>0</v>
      </c>
      <c r="I48" s="192">
        <f t="shared" si="12"/>
        <v>0</v>
      </c>
    </row>
    <row r="49" spans="2:10" x14ac:dyDescent="0.3">
      <c r="B49" s="98" t="s">
        <v>145</v>
      </c>
      <c r="C49" s="185" t="s">
        <v>5</v>
      </c>
      <c r="D49" s="62"/>
      <c r="E49" s="63"/>
      <c r="F49" s="63"/>
      <c r="G49" s="63"/>
      <c r="H49" s="63"/>
      <c r="I49" s="63"/>
    </row>
    <row r="50" spans="2:10" x14ac:dyDescent="0.3">
      <c r="B50" s="184" t="s">
        <v>117</v>
      </c>
      <c r="C50" s="185"/>
      <c r="D50" s="86"/>
      <c r="E50" s="187">
        <f>D50*(1+E49)</f>
        <v>0</v>
      </c>
      <c r="F50" s="187">
        <f>E50*(1+F49)</f>
        <v>0</v>
      </c>
      <c r="G50" s="187">
        <f t="shared" ref="G50" si="13">F50*(1+G49)</f>
        <v>0</v>
      </c>
      <c r="H50" s="187">
        <f t="shared" ref="H50" si="14">G50*(1+H49)</f>
        <v>0</v>
      </c>
      <c r="I50" s="187">
        <f t="shared" ref="I50" si="15">H50*(1+I49)</f>
        <v>0</v>
      </c>
    </row>
    <row r="51" spans="2:10" x14ac:dyDescent="0.3">
      <c r="B51" s="184"/>
      <c r="C51" s="185"/>
      <c r="D51" s="185"/>
      <c r="E51" s="83"/>
      <c r="F51" s="83"/>
      <c r="G51" s="83"/>
      <c r="H51" s="83"/>
      <c r="I51" s="83"/>
      <c r="J51" s="90"/>
    </row>
    <row r="52" spans="2:10" ht="27.6" x14ac:dyDescent="0.3">
      <c r="B52" s="184" t="s">
        <v>149</v>
      </c>
      <c r="C52" s="193" t="s">
        <v>5</v>
      </c>
      <c r="D52" s="66"/>
      <c r="E52" s="87"/>
      <c r="F52" s="63"/>
      <c r="G52" s="63"/>
      <c r="H52" s="63"/>
      <c r="I52" s="63"/>
      <c r="J52" s="186"/>
    </row>
    <row r="53" spans="2:10" x14ac:dyDescent="0.3">
      <c r="B53" s="184" t="s">
        <v>117</v>
      </c>
      <c r="C53" s="185"/>
      <c r="D53" s="69"/>
      <c r="E53" s="187">
        <v>1</v>
      </c>
      <c r="F53" s="187">
        <f>E53*(1+F52)</f>
        <v>1</v>
      </c>
      <c r="G53" s="187">
        <f t="shared" ref="G53" si="16">F53*(1+G52)</f>
        <v>1</v>
      </c>
      <c r="H53" s="187">
        <f t="shared" ref="H53" si="17">G53*(1+H52)</f>
        <v>1</v>
      </c>
      <c r="I53" s="187">
        <f t="shared" ref="I53" si="18">H53*(1+I52)</f>
        <v>1</v>
      </c>
      <c r="J53" s="186"/>
    </row>
    <row r="54" spans="2:10" x14ac:dyDescent="0.3">
      <c r="B54" s="98" t="s">
        <v>146</v>
      </c>
      <c r="C54" s="185" t="s">
        <v>5</v>
      </c>
      <c r="D54" s="66"/>
      <c r="E54" s="67"/>
      <c r="F54" s="68"/>
      <c r="G54" s="68"/>
      <c r="H54" s="68"/>
      <c r="I54" s="68"/>
      <c r="J54" s="186"/>
    </row>
    <row r="55" spans="2:10" x14ac:dyDescent="0.3">
      <c r="B55" s="1"/>
      <c r="C55" s="1"/>
      <c r="D55" s="194"/>
      <c r="E55" s="1"/>
      <c r="F55" s="1"/>
      <c r="G55" s="1"/>
      <c r="H55" s="1"/>
      <c r="I55" s="195"/>
    </row>
    <row r="56" spans="2:10" ht="30" customHeight="1" x14ac:dyDescent="0.3">
      <c r="B56" s="196" t="s">
        <v>147</v>
      </c>
      <c r="C56" s="197" t="s">
        <v>5</v>
      </c>
      <c r="D56" s="70"/>
      <c r="E56" s="68"/>
      <c r="F56" s="68"/>
      <c r="G56" s="68"/>
      <c r="H56" s="68"/>
      <c r="I56" s="68"/>
      <c r="J56" s="186"/>
    </row>
    <row r="57" spans="2:10" ht="15" x14ac:dyDescent="0.3">
      <c r="B57" s="184" t="s">
        <v>179</v>
      </c>
      <c r="C57" s="185"/>
      <c r="D57" s="69"/>
      <c r="E57" s="187">
        <f>D57*(1+E56)</f>
        <v>0</v>
      </c>
      <c r="F57" s="187">
        <f>E57*(1+F56)</f>
        <v>0</v>
      </c>
      <c r="G57" s="187">
        <f t="shared" ref="G57" si="19">F57*(1+G56)</f>
        <v>0</v>
      </c>
      <c r="H57" s="187">
        <f t="shared" ref="H57" si="20">G57*(1+H56)</f>
        <v>0</v>
      </c>
      <c r="I57" s="187">
        <f t="shared" ref="I57" si="21">H57*(1+I56)</f>
        <v>0</v>
      </c>
      <c r="J57" s="186"/>
    </row>
    <row r="58" spans="2:10" s="190" customFormat="1" ht="13.2" customHeight="1" x14ac:dyDescent="0.3">
      <c r="B58" s="198" t="s">
        <v>148</v>
      </c>
      <c r="C58" s="199" t="s">
        <v>5</v>
      </c>
      <c r="D58" s="71"/>
      <c r="E58" s="68"/>
      <c r="F58" s="68"/>
      <c r="G58" s="68"/>
      <c r="H58" s="68"/>
      <c r="I58" s="68"/>
      <c r="J58" s="200"/>
    </row>
    <row r="59" spans="2:10" s="190" customFormat="1" ht="15" x14ac:dyDescent="0.3">
      <c r="B59" s="191" t="s">
        <v>180</v>
      </c>
      <c r="C59" s="189"/>
      <c r="D59" s="69"/>
      <c r="E59" s="192">
        <f>D59*(1+E58)</f>
        <v>0</v>
      </c>
      <c r="F59" s="192">
        <f>E59*(1+F58)</f>
        <v>0</v>
      </c>
      <c r="G59" s="192">
        <f t="shared" ref="G59" si="22">F59*(1+G58)</f>
        <v>0</v>
      </c>
      <c r="H59" s="192">
        <f t="shared" ref="H59" si="23">G59*(1+H58)</f>
        <v>0</v>
      </c>
      <c r="I59" s="192">
        <f t="shared" ref="I59" si="24">H59*(1+I58)</f>
        <v>0</v>
      </c>
      <c r="J59" s="200"/>
    </row>
    <row r="60" spans="2:10" ht="13.8" customHeight="1" x14ac:dyDescent="0.3">
      <c r="B60" s="196" t="s">
        <v>181</v>
      </c>
      <c r="C60" s="83" t="s">
        <v>5</v>
      </c>
      <c r="D60" s="71"/>
      <c r="E60" s="72"/>
      <c r="F60" s="72"/>
      <c r="G60" s="72"/>
      <c r="H60" s="72"/>
      <c r="I60" s="72"/>
      <c r="J60" s="186"/>
    </row>
    <row r="61" spans="2:10" x14ac:dyDescent="0.3">
      <c r="B61" s="184" t="s">
        <v>117</v>
      </c>
      <c r="C61" s="185"/>
      <c r="D61" s="69"/>
      <c r="E61" s="187">
        <f>D61*(1+E60)</f>
        <v>0</v>
      </c>
      <c r="F61" s="187">
        <f>E61*(1+F60)</f>
        <v>0</v>
      </c>
      <c r="G61" s="187">
        <f t="shared" ref="G61" si="25">F61*(1+G60)</f>
        <v>0</v>
      </c>
      <c r="H61" s="187">
        <f t="shared" ref="H61" si="26">G61*(1+H60)</f>
        <v>0</v>
      </c>
      <c r="I61" s="187">
        <f t="shared" ref="I61" si="27">H61*(1+I60)</f>
        <v>0</v>
      </c>
      <c r="J61" s="186"/>
    </row>
    <row r="62" spans="2:10" x14ac:dyDescent="0.3">
      <c r="C62" s="201"/>
      <c r="D62" s="201"/>
      <c r="E62" s="202"/>
      <c r="F62" s="202"/>
      <c r="G62" s="202"/>
      <c r="H62" s="202"/>
      <c r="I62" s="202"/>
      <c r="J62" s="186"/>
    </row>
    <row r="63" spans="2:10" x14ac:dyDescent="0.3">
      <c r="B63" s="203"/>
      <c r="C63" s="201"/>
      <c r="D63" s="201"/>
      <c r="E63" s="202"/>
      <c r="F63" s="202"/>
      <c r="G63" s="202"/>
      <c r="H63" s="202"/>
      <c r="I63" s="202"/>
      <c r="J63" s="186"/>
    </row>
    <row r="64" spans="2:10" x14ac:dyDescent="0.3">
      <c r="B64" s="1"/>
      <c r="C64" s="204"/>
      <c r="D64" s="205" t="str">
        <f>D38</f>
        <v>1_TP</v>
      </c>
      <c r="E64" s="205" t="str">
        <f t="shared" ref="E64:H64" si="28">E38</f>
        <v>2_TP</v>
      </c>
      <c r="F64" s="205" t="str">
        <f t="shared" si="28"/>
        <v>3_TP</v>
      </c>
      <c r="G64" s="205" t="str">
        <f t="shared" si="28"/>
        <v>4_TP</v>
      </c>
      <c r="H64" s="205" t="str">
        <f t="shared" si="28"/>
        <v>5_TP</v>
      </c>
      <c r="I64" s="206" t="s">
        <v>44</v>
      </c>
    </row>
    <row r="65" spans="2:11" x14ac:dyDescent="0.3">
      <c r="B65" s="207" t="s">
        <v>39</v>
      </c>
      <c r="C65" s="208" t="s">
        <v>23</v>
      </c>
      <c r="D65" s="73"/>
      <c r="E65" s="73"/>
      <c r="F65" s="73"/>
      <c r="G65" s="73"/>
      <c r="H65" s="73"/>
      <c r="I65" s="209">
        <f>SUM(D65:H65)</f>
        <v>0</v>
      </c>
    </row>
    <row r="66" spans="2:11" x14ac:dyDescent="0.3">
      <c r="D66" s="210"/>
      <c r="E66" s="210"/>
      <c r="F66" s="210"/>
      <c r="G66" s="210"/>
      <c r="H66" s="210"/>
      <c r="K66" s="211"/>
    </row>
    <row r="67" spans="2:11" ht="15.6" x14ac:dyDescent="0.3">
      <c r="B67" s="212" t="s">
        <v>119</v>
      </c>
      <c r="C67" s="213" t="s">
        <v>1</v>
      </c>
      <c r="D67" s="214">
        <f>D68+D71</f>
        <v>0</v>
      </c>
      <c r="E67" s="214">
        <f>E68+E71</f>
        <v>0</v>
      </c>
      <c r="F67" s="214">
        <f>F68+F71</f>
        <v>0</v>
      </c>
      <c r="G67" s="214">
        <f>G68+G71</f>
        <v>0</v>
      </c>
      <c r="H67" s="214">
        <f>H68+H71</f>
        <v>0</v>
      </c>
      <c r="I67" s="215">
        <f>SUM(D67:H67)</f>
        <v>0</v>
      </c>
    </row>
    <row r="68" spans="2:11" x14ac:dyDescent="0.3">
      <c r="B68" s="216" t="s">
        <v>21</v>
      </c>
      <c r="C68" s="217" t="s">
        <v>1</v>
      </c>
      <c r="D68" s="218">
        <f>D69*D70</f>
        <v>0</v>
      </c>
      <c r="E68" s="218">
        <f>E69*E70</f>
        <v>0</v>
      </c>
      <c r="F68" s="218">
        <f>F69*F70</f>
        <v>0</v>
      </c>
      <c r="G68" s="218">
        <f>G69*G70</f>
        <v>0</v>
      </c>
      <c r="H68" s="218">
        <f>H69*H70</f>
        <v>0</v>
      </c>
      <c r="I68" s="219">
        <f>SUM(D68:H68)</f>
        <v>0</v>
      </c>
    </row>
    <row r="69" spans="2:11" x14ac:dyDescent="0.3">
      <c r="B69" s="151" t="s">
        <v>40</v>
      </c>
      <c r="C69" s="152" t="s">
        <v>23</v>
      </c>
      <c r="D69" s="57">
        <f>D26</f>
        <v>0</v>
      </c>
      <c r="E69" s="57">
        <f>E26</f>
        <v>0</v>
      </c>
      <c r="F69" s="57">
        <f>F26</f>
        <v>0</v>
      </c>
      <c r="G69" s="57">
        <f>G26</f>
        <v>0</v>
      </c>
      <c r="H69" s="57">
        <f>H26</f>
        <v>0</v>
      </c>
      <c r="I69" s="1"/>
    </row>
    <row r="70" spans="2:11" x14ac:dyDescent="0.3">
      <c r="B70" s="151" t="s">
        <v>41</v>
      </c>
      <c r="C70" s="152" t="s">
        <v>25</v>
      </c>
      <c r="D70" s="58">
        <f>D27</f>
        <v>0</v>
      </c>
      <c r="E70" s="58">
        <f>E27*1.05</f>
        <v>0</v>
      </c>
      <c r="F70" s="58">
        <f>F27*1.05</f>
        <v>0</v>
      </c>
      <c r="G70" s="58">
        <f>G27*1.05</f>
        <v>0</v>
      </c>
      <c r="H70" s="58">
        <f>H27*1.05</f>
        <v>0</v>
      </c>
      <c r="I70" s="1"/>
    </row>
    <row r="71" spans="2:11" x14ac:dyDescent="0.3">
      <c r="B71" s="216" t="s">
        <v>26</v>
      </c>
      <c r="C71" s="217" t="s">
        <v>1</v>
      </c>
      <c r="D71" s="220">
        <f>D73*D72</f>
        <v>0</v>
      </c>
      <c r="E71" s="220">
        <f t="shared" ref="E71:H71" si="29">E73*E72</f>
        <v>0</v>
      </c>
      <c r="F71" s="220">
        <f t="shared" si="29"/>
        <v>0</v>
      </c>
      <c r="G71" s="220">
        <f t="shared" si="29"/>
        <v>0</v>
      </c>
      <c r="H71" s="220">
        <f t="shared" si="29"/>
        <v>0</v>
      </c>
      <c r="I71" s="219">
        <f>SUM(D71:H71)</f>
        <v>0</v>
      </c>
    </row>
    <row r="72" spans="2:11" x14ac:dyDescent="0.3">
      <c r="B72" s="151" t="s">
        <v>42</v>
      </c>
      <c r="C72" s="155" t="s">
        <v>28</v>
      </c>
      <c r="D72" s="74">
        <f>D29*1.05</f>
        <v>0</v>
      </c>
      <c r="E72" s="74">
        <f>E29*1.05</f>
        <v>0</v>
      </c>
      <c r="F72" s="74">
        <f>F29*1.05</f>
        <v>0</v>
      </c>
      <c r="G72" s="74">
        <f>G29*1.05</f>
        <v>0</v>
      </c>
      <c r="H72" s="74">
        <f>H29*1.05</f>
        <v>0</v>
      </c>
      <c r="I72" s="1"/>
    </row>
    <row r="73" spans="2:11" x14ac:dyDescent="0.3">
      <c r="B73" s="151" t="s">
        <v>29</v>
      </c>
      <c r="C73" s="155" t="s">
        <v>30</v>
      </c>
      <c r="D73" s="57">
        <f>D30</f>
        <v>0</v>
      </c>
      <c r="E73" s="60">
        <f>D73</f>
        <v>0</v>
      </c>
      <c r="F73" s="60">
        <f>D73</f>
        <v>0</v>
      </c>
      <c r="G73" s="60">
        <f>D73</f>
        <v>0</v>
      </c>
      <c r="H73" s="60">
        <f>D73</f>
        <v>0</v>
      </c>
      <c r="I73" s="1"/>
    </row>
    <row r="75" spans="2:11" x14ac:dyDescent="0.3">
      <c r="D75" s="137"/>
    </row>
    <row r="76" spans="2:11" x14ac:dyDescent="0.3">
      <c r="B76" s="221" t="s">
        <v>43</v>
      </c>
      <c r="C76" s="221"/>
      <c r="D76" s="222" t="str">
        <f>D3</f>
        <v>1_TP</v>
      </c>
      <c r="E76" s="222" t="str">
        <f>E3</f>
        <v>2_TP</v>
      </c>
      <c r="F76" s="222" t="str">
        <f>F3</f>
        <v>3_TP</v>
      </c>
      <c r="G76" s="222" t="str">
        <f>G3</f>
        <v>4_TP</v>
      </c>
      <c r="H76" s="222" t="str">
        <f>H3</f>
        <v>5_TP</v>
      </c>
      <c r="I76" s="1"/>
    </row>
    <row r="77" spans="2:11" x14ac:dyDescent="0.3">
      <c r="B77" s="1" t="s">
        <v>118</v>
      </c>
      <c r="C77" s="1" t="str">
        <f>C40</f>
        <v>EUR</v>
      </c>
      <c r="D77" s="75"/>
      <c r="E77" s="75"/>
      <c r="F77" s="75"/>
      <c r="G77" s="75"/>
      <c r="H77" s="75"/>
      <c r="I77" s="223">
        <f>SUM(D77:H77)</f>
        <v>0</v>
      </c>
    </row>
    <row r="78" spans="2:11" x14ac:dyDescent="0.3">
      <c r="B78" s="1" t="s">
        <v>45</v>
      </c>
      <c r="C78" s="1" t="str">
        <f>C41</f>
        <v>EUR</v>
      </c>
      <c r="D78" s="223">
        <f>D79*$D$7</f>
        <v>0</v>
      </c>
      <c r="E78" s="223">
        <f t="shared" ref="E78:H78" si="30">E79*$D$7</f>
        <v>0</v>
      </c>
      <c r="F78" s="223">
        <f t="shared" si="30"/>
        <v>0</v>
      </c>
      <c r="G78" s="223">
        <f t="shared" si="30"/>
        <v>0</v>
      </c>
      <c r="H78" s="223">
        <f t="shared" si="30"/>
        <v>0</v>
      </c>
      <c r="I78" s="223">
        <f>SUM(D78:H78)</f>
        <v>0</v>
      </c>
    </row>
    <row r="79" spans="2:11" x14ac:dyDescent="0.3">
      <c r="B79" s="1" t="s">
        <v>111</v>
      </c>
      <c r="C79" s="1" t="s">
        <v>1</v>
      </c>
      <c r="D79" s="76"/>
      <c r="E79" s="76"/>
      <c r="F79" s="76"/>
      <c r="G79" s="76"/>
      <c r="H79" s="76"/>
      <c r="I79" s="1"/>
    </row>
    <row r="80" spans="2:11" x14ac:dyDescent="0.3">
      <c r="B80" s="203" t="s">
        <v>102</v>
      </c>
    </row>
  </sheetData>
  <sheetProtection algorithmName="SHA-512" hashValue="3rxDDo4wWVoVL55bbO1F226rxV7Z31yzljPYqIoqMwSwAg5avsDNzCJaLEFQmV/MVc/eN3ZE/CRKQ4qa+U0KNw==" saltValue="wF7JhyYCnW1R7KVi57K81w==" spinCount="100000" sheet="1" objects="1" scenarios="1"/>
  <mergeCells count="1">
    <mergeCell ref="E1:L1"/>
  </mergeCells>
  <conditionalFormatting sqref="B32:C34">
    <cfRule type="cellIs" dxfId="1" priority="2" stopIfTrue="1" operator="equal">
      <formula>0</formula>
    </cfRule>
  </conditionalFormatting>
  <conditionalFormatting sqref="C31">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5"/>
  <sheetViews>
    <sheetView topLeftCell="A6" zoomScale="85" zoomScaleNormal="85" workbookViewId="0">
      <selection activeCell="K6" sqref="K6 K18 K22:K25 K42 K2:K3"/>
    </sheetView>
  </sheetViews>
  <sheetFormatPr defaultColWidth="8.88671875" defaultRowHeight="14.4" x14ac:dyDescent="0.3"/>
  <cols>
    <col min="2" max="2" width="46.5546875" style="226" customWidth="1"/>
    <col min="3" max="9" width="21.88671875" customWidth="1"/>
    <col min="10" max="10" width="16.44140625" customWidth="1"/>
    <col min="11" max="11" width="12.5546875" style="8" customWidth="1"/>
  </cols>
  <sheetData>
    <row r="1" spans="2:14" ht="43.2" x14ac:dyDescent="0.3">
      <c r="B1" s="224"/>
      <c r="C1" s="2" t="s">
        <v>150</v>
      </c>
      <c r="D1" s="2" t="s">
        <v>151</v>
      </c>
      <c r="E1" s="2" t="s">
        <v>152</v>
      </c>
      <c r="F1" s="2" t="s">
        <v>153</v>
      </c>
      <c r="G1" s="2" t="s">
        <v>154</v>
      </c>
      <c r="H1" s="2" t="s">
        <v>155</v>
      </c>
      <c r="I1" s="2" t="s">
        <v>156</v>
      </c>
      <c r="J1" s="2" t="s">
        <v>157</v>
      </c>
      <c r="K1" s="10" t="s">
        <v>46</v>
      </c>
    </row>
    <row r="2" spans="2:14" ht="28.8" x14ac:dyDescent="0.3">
      <c r="B2" s="5" t="s">
        <v>47</v>
      </c>
      <c r="C2" s="17">
        <f>'TP dati'!I35</f>
        <v>0</v>
      </c>
      <c r="D2" s="17">
        <f>'TP dati'!D40</f>
        <v>0</v>
      </c>
      <c r="E2" s="17">
        <f>'TP dati'!D41</f>
        <v>0</v>
      </c>
      <c r="F2" s="6" t="s">
        <v>48</v>
      </c>
      <c r="G2" s="6" t="s">
        <v>48</v>
      </c>
      <c r="H2" s="6" t="s">
        <v>48</v>
      </c>
      <c r="I2" s="6" t="s">
        <v>48</v>
      </c>
      <c r="J2" s="6">
        <f>D2+E2</f>
        <v>0</v>
      </c>
      <c r="K2" s="9">
        <f>J2-C2</f>
        <v>0</v>
      </c>
      <c r="M2" s="19"/>
    </row>
    <row r="3" spans="2:14" ht="43.2" x14ac:dyDescent="0.3">
      <c r="B3" s="5" t="s">
        <v>49</v>
      </c>
      <c r="C3" s="6">
        <f>C4*C5</f>
        <v>0</v>
      </c>
      <c r="D3" s="6">
        <f>D4*D5</f>
        <v>0</v>
      </c>
      <c r="E3" s="6">
        <f>IF(D4+E4&lt;=C4,E4*E5,((C4-D4)*E5))</f>
        <v>0</v>
      </c>
      <c r="F3" s="6" t="s">
        <v>48</v>
      </c>
      <c r="G3" s="6" t="s">
        <v>48</v>
      </c>
      <c r="H3" s="6" t="s">
        <v>48</v>
      </c>
      <c r="I3" s="6" t="s">
        <v>48</v>
      </c>
      <c r="J3" s="6">
        <f>D3+E3</f>
        <v>0</v>
      </c>
      <c r="K3" s="9">
        <f>C3-J3</f>
        <v>0</v>
      </c>
    </row>
    <row r="4" spans="2:14" x14ac:dyDescent="0.3">
      <c r="B4" s="7" t="s">
        <v>50</v>
      </c>
      <c r="C4" s="17">
        <f>'TP dati'!D34</f>
        <v>0</v>
      </c>
      <c r="D4" s="78"/>
      <c r="E4" s="78"/>
      <c r="F4" s="6" t="s">
        <v>48</v>
      </c>
      <c r="G4" s="6" t="s">
        <v>48</v>
      </c>
      <c r="H4" s="6" t="s">
        <v>48</v>
      </c>
      <c r="I4" s="6" t="s">
        <v>48</v>
      </c>
      <c r="J4" s="6" t="s">
        <v>48</v>
      </c>
      <c r="K4" s="9" t="s">
        <v>48</v>
      </c>
    </row>
    <row r="5" spans="2:14" x14ac:dyDescent="0.3">
      <c r="B5" s="7" t="s">
        <v>51</v>
      </c>
      <c r="C5" s="17">
        <f>'TP dati'!D33</f>
        <v>0</v>
      </c>
      <c r="D5" s="78"/>
      <c r="E5" s="78"/>
      <c r="F5" s="6" t="s">
        <v>48</v>
      </c>
      <c r="G5" s="6" t="s">
        <v>48</v>
      </c>
      <c r="H5" s="6" t="s">
        <v>48</v>
      </c>
      <c r="I5" s="6" t="s">
        <v>48</v>
      </c>
      <c r="J5" s="6" t="s">
        <v>48</v>
      </c>
      <c r="K5" s="9" t="s">
        <v>48</v>
      </c>
    </row>
    <row r="6" spans="2:14" ht="43.35" customHeight="1" x14ac:dyDescent="0.3">
      <c r="B6" s="5" t="s">
        <v>52</v>
      </c>
      <c r="C6" s="6">
        <f>C7</f>
        <v>0</v>
      </c>
      <c r="D6" s="256" t="s">
        <v>48</v>
      </c>
      <c r="E6" s="257"/>
      <c r="F6" s="6" t="s">
        <v>48</v>
      </c>
      <c r="G6" s="6" t="s">
        <v>48</v>
      </c>
      <c r="H6" s="6" t="s">
        <v>48</v>
      </c>
      <c r="I6" s="6" t="s">
        <v>48</v>
      </c>
      <c r="J6" s="6" t="s">
        <v>48</v>
      </c>
      <c r="K6" s="88" t="e">
        <f>D7*('TP dati'!E46-'TP dati'!E48)/'TP dati'!E46+D13*('TP dati'!D46-'TP dati'!D48)/'TP dati'!D46</f>
        <v>#DIV/0!</v>
      </c>
    </row>
    <row r="7" spans="2:14" ht="42" customHeight="1" x14ac:dyDescent="0.3">
      <c r="B7" s="7" t="s">
        <v>53</v>
      </c>
      <c r="C7" s="17">
        <f>C8+C9+C10</f>
        <v>0</v>
      </c>
      <c r="D7" s="258">
        <f>C7</f>
        <v>0</v>
      </c>
      <c r="E7" s="259"/>
      <c r="F7" s="6" t="s">
        <v>48</v>
      </c>
      <c r="G7" s="6" t="s">
        <v>48</v>
      </c>
      <c r="H7" s="6" t="s">
        <v>48</v>
      </c>
      <c r="I7" s="6" t="s">
        <v>48</v>
      </c>
      <c r="J7" s="6" t="s">
        <v>48</v>
      </c>
      <c r="K7" s="9" t="s">
        <v>48</v>
      </c>
      <c r="N7" s="3"/>
    </row>
    <row r="8" spans="2:14" ht="72" x14ac:dyDescent="0.3">
      <c r="B8" s="7" t="s">
        <v>54</v>
      </c>
      <c r="C8" s="17">
        <f>'TP dati'!D19</f>
        <v>0</v>
      </c>
      <c r="D8" s="258">
        <f>C8</f>
        <v>0</v>
      </c>
      <c r="E8" s="259"/>
      <c r="F8" s="6"/>
      <c r="G8" s="6"/>
      <c r="H8" s="6"/>
      <c r="I8" s="6"/>
      <c r="J8" s="6"/>
      <c r="K8" s="9"/>
      <c r="N8" s="3"/>
    </row>
    <row r="9" spans="2:14" ht="43.2" x14ac:dyDescent="0.3">
      <c r="B9" s="7" t="s">
        <v>55</v>
      </c>
      <c r="C9" s="17">
        <f>'TP dati'!D14</f>
        <v>0</v>
      </c>
      <c r="D9" s="256">
        <f>C9</f>
        <v>0</v>
      </c>
      <c r="E9" s="257"/>
      <c r="F9" s="6"/>
      <c r="G9" s="6"/>
      <c r="H9" s="6"/>
      <c r="I9" s="6"/>
      <c r="J9" s="6"/>
      <c r="K9" s="9"/>
      <c r="N9" s="3"/>
    </row>
    <row r="10" spans="2:14" ht="57.6" x14ac:dyDescent="0.3">
      <c r="B10" s="7" t="s">
        <v>56</v>
      </c>
      <c r="C10" s="17">
        <f>'TP dati'!D23</f>
        <v>0</v>
      </c>
      <c r="D10" s="258">
        <f>C10</f>
        <v>0</v>
      </c>
      <c r="E10" s="259"/>
      <c r="F10" s="6"/>
      <c r="G10" s="6"/>
      <c r="H10" s="6"/>
      <c r="I10" s="6"/>
      <c r="J10" s="6"/>
      <c r="K10" s="9"/>
      <c r="N10" s="3"/>
    </row>
    <row r="11" spans="2:14" x14ac:dyDescent="0.3">
      <c r="B11" s="13" t="s">
        <v>57</v>
      </c>
      <c r="C11" s="79">
        <f>'TP dati'!E45</f>
        <v>0</v>
      </c>
      <c r="D11" s="251"/>
      <c r="E11" s="252"/>
      <c r="F11" s="6" t="s">
        <v>48</v>
      </c>
      <c r="G11" s="6" t="s">
        <v>48</v>
      </c>
      <c r="H11" s="6" t="s">
        <v>48</v>
      </c>
      <c r="I11" s="6" t="s">
        <v>48</v>
      </c>
      <c r="J11" s="6" t="s">
        <v>48</v>
      </c>
      <c r="K11" s="9" t="s">
        <v>48</v>
      </c>
      <c r="N11" s="3"/>
    </row>
    <row r="12" spans="2:14" x14ac:dyDescent="0.3">
      <c r="B12" s="13" t="s">
        <v>58</v>
      </c>
      <c r="C12" s="6" t="s">
        <v>48</v>
      </c>
      <c r="D12" s="251">
        <f>'TP dati'!E47</f>
        <v>0</v>
      </c>
      <c r="E12" s="252"/>
      <c r="F12" s="6" t="s">
        <v>48</v>
      </c>
      <c r="G12" s="6" t="s">
        <v>48</v>
      </c>
      <c r="H12" s="6" t="s">
        <v>48</v>
      </c>
      <c r="I12" s="6" t="s">
        <v>48</v>
      </c>
      <c r="J12" s="6" t="s">
        <v>48</v>
      </c>
      <c r="K12" s="9" t="s">
        <v>48</v>
      </c>
    </row>
    <row r="13" spans="2:14" ht="43.2" x14ac:dyDescent="0.3">
      <c r="B13" s="7" t="s">
        <v>59</v>
      </c>
      <c r="C13" s="17">
        <f>C14+C15</f>
        <v>0</v>
      </c>
      <c r="D13" s="258">
        <f>C13</f>
        <v>0</v>
      </c>
      <c r="E13" s="259"/>
      <c r="F13" s="6" t="s">
        <v>48</v>
      </c>
      <c r="G13" s="6" t="s">
        <v>48</v>
      </c>
      <c r="H13" s="6" t="s">
        <v>48</v>
      </c>
      <c r="I13" s="6" t="s">
        <v>48</v>
      </c>
      <c r="J13" s="6" t="s">
        <v>48</v>
      </c>
      <c r="K13" s="9" t="s">
        <v>48</v>
      </c>
      <c r="N13" s="3"/>
    </row>
    <row r="14" spans="2:14" ht="57.6" x14ac:dyDescent="0.3">
      <c r="B14" s="7" t="s">
        <v>60</v>
      </c>
      <c r="C14" s="17">
        <f>'TP dati'!D18</f>
        <v>0</v>
      </c>
      <c r="D14" s="258">
        <f>C14</f>
        <v>0</v>
      </c>
      <c r="E14" s="259"/>
      <c r="F14" s="6"/>
      <c r="G14" s="6"/>
      <c r="H14" s="6"/>
      <c r="I14" s="6"/>
      <c r="J14" s="6"/>
      <c r="K14" s="9"/>
      <c r="N14" s="3"/>
    </row>
    <row r="15" spans="2:14" ht="43.2" x14ac:dyDescent="0.3">
      <c r="B15" s="7" t="s">
        <v>61</v>
      </c>
      <c r="C15" s="17">
        <f>'TP dati'!D22</f>
        <v>0</v>
      </c>
      <c r="D15" s="258">
        <f>C15</f>
        <v>0</v>
      </c>
      <c r="E15" s="259"/>
      <c r="F15" s="6"/>
      <c r="G15" s="6"/>
      <c r="H15" s="6"/>
      <c r="I15" s="6"/>
      <c r="J15" s="6"/>
      <c r="K15" s="9"/>
      <c r="N15" s="3"/>
    </row>
    <row r="16" spans="2:14" x14ac:dyDescent="0.3">
      <c r="B16" s="13" t="s">
        <v>57</v>
      </c>
      <c r="C16" s="79">
        <f>'TP dati'!E52</f>
        <v>0</v>
      </c>
      <c r="D16" s="251"/>
      <c r="E16" s="252"/>
      <c r="F16" s="6" t="s">
        <v>48</v>
      </c>
      <c r="G16" s="6" t="s">
        <v>48</v>
      </c>
      <c r="H16" s="6" t="s">
        <v>48</v>
      </c>
      <c r="I16" s="6" t="s">
        <v>48</v>
      </c>
      <c r="J16" s="6" t="s">
        <v>48</v>
      </c>
      <c r="K16" s="9" t="s">
        <v>48</v>
      </c>
      <c r="N16" s="3"/>
    </row>
    <row r="17" spans="2:11" x14ac:dyDescent="0.3">
      <c r="B17" s="13" t="s">
        <v>62</v>
      </c>
      <c r="C17" s="17"/>
      <c r="D17" s="251">
        <f>'TP dati'!E54</f>
        <v>0</v>
      </c>
      <c r="E17" s="252"/>
      <c r="F17" s="6" t="s">
        <v>48</v>
      </c>
      <c r="G17" s="6" t="s">
        <v>48</v>
      </c>
      <c r="H17" s="6" t="s">
        <v>48</v>
      </c>
      <c r="I17" s="6" t="s">
        <v>48</v>
      </c>
      <c r="J17" s="6" t="s">
        <v>48</v>
      </c>
      <c r="K17" s="9" t="s">
        <v>48</v>
      </c>
    </row>
    <row r="18" spans="2:11" ht="69.75" customHeight="1" x14ac:dyDescent="0.3">
      <c r="B18" s="5" t="s">
        <v>63</v>
      </c>
      <c r="C18" s="17">
        <f>C19</f>
        <v>0</v>
      </c>
      <c r="D18" s="258" t="s">
        <v>48</v>
      </c>
      <c r="E18" s="259"/>
      <c r="F18" s="6" t="s">
        <v>48</v>
      </c>
      <c r="G18" s="6" t="s">
        <v>48</v>
      </c>
      <c r="H18" s="6" t="s">
        <v>48</v>
      </c>
      <c r="I18" s="6" t="s">
        <v>48</v>
      </c>
      <c r="J18" s="6" t="s">
        <v>48</v>
      </c>
      <c r="K18" s="231" t="e">
        <f>D19*('TP dati'!E57-'TP dati'!E59)/'TP dati'!E57</f>
        <v>#DIV/0!</v>
      </c>
    </row>
    <row r="19" spans="2:11" ht="45.75" customHeight="1" x14ac:dyDescent="0.3">
      <c r="B19" s="5" t="s">
        <v>64</v>
      </c>
      <c r="C19" s="17">
        <f>'TP dati'!D15</f>
        <v>0</v>
      </c>
      <c r="D19" s="256">
        <f>C19</f>
        <v>0</v>
      </c>
      <c r="E19" s="257"/>
      <c r="F19" s="6" t="s">
        <v>48</v>
      </c>
      <c r="G19" s="6" t="s">
        <v>48</v>
      </c>
      <c r="H19" s="6" t="s">
        <v>48</v>
      </c>
      <c r="I19" s="6" t="s">
        <v>48</v>
      </c>
      <c r="J19" s="6" t="s">
        <v>48</v>
      </c>
      <c r="K19" s="9" t="s">
        <v>48</v>
      </c>
    </row>
    <row r="20" spans="2:11" ht="13.5" customHeight="1" x14ac:dyDescent="0.3">
      <c r="B20" s="13" t="s">
        <v>65</v>
      </c>
      <c r="C20" s="79">
        <f>'TP dati'!E58</f>
        <v>0</v>
      </c>
      <c r="D20" s="251"/>
      <c r="E20" s="252"/>
      <c r="F20" s="6" t="s">
        <v>48</v>
      </c>
      <c r="G20" s="6" t="s">
        <v>48</v>
      </c>
      <c r="H20" s="6" t="s">
        <v>48</v>
      </c>
      <c r="I20" s="6" t="s">
        <v>48</v>
      </c>
      <c r="J20" s="6" t="s">
        <v>48</v>
      </c>
      <c r="K20" s="9" t="s">
        <v>48</v>
      </c>
    </row>
    <row r="21" spans="2:11" ht="16.5" customHeight="1" x14ac:dyDescent="0.3">
      <c r="B21" s="13" t="s">
        <v>66</v>
      </c>
      <c r="C21" s="6" t="s">
        <v>48</v>
      </c>
      <c r="D21" s="251">
        <f>'TP dati'!E58</f>
        <v>0</v>
      </c>
      <c r="E21" s="252"/>
      <c r="F21" s="6" t="s">
        <v>48</v>
      </c>
      <c r="G21" s="6" t="s">
        <v>48</v>
      </c>
      <c r="H21" s="6" t="s">
        <v>48</v>
      </c>
      <c r="I21" s="6" t="s">
        <v>48</v>
      </c>
      <c r="J21" s="6" t="s">
        <v>48</v>
      </c>
      <c r="K21" s="9" t="s">
        <v>48</v>
      </c>
    </row>
    <row r="22" spans="2:11" ht="28.8" x14ac:dyDescent="0.3">
      <c r="B22" s="5" t="s">
        <v>67</v>
      </c>
      <c r="C22" s="17">
        <f>'TP dati'!D24</f>
        <v>0</v>
      </c>
      <c r="D22" s="248">
        <f>'TP dati'!D67</f>
        <v>0</v>
      </c>
      <c r="E22" s="248"/>
      <c r="F22" s="6" t="s">
        <v>48</v>
      </c>
      <c r="G22" s="6" t="s">
        <v>48</v>
      </c>
      <c r="H22" s="6" t="s">
        <v>48</v>
      </c>
      <c r="I22" s="6" t="s">
        <v>48</v>
      </c>
      <c r="J22" s="6">
        <f>D22+E22</f>
        <v>0</v>
      </c>
      <c r="K22" s="9">
        <f>C22-J22</f>
        <v>0</v>
      </c>
    </row>
    <row r="23" spans="2:11" ht="43.2" x14ac:dyDescent="0.3">
      <c r="B23" s="5" t="s">
        <v>68</v>
      </c>
      <c r="C23" s="17">
        <f>'TP dati'!D31</f>
        <v>0</v>
      </c>
      <c r="D23" s="249"/>
      <c r="E23" s="250"/>
      <c r="F23" s="6" t="s">
        <v>48</v>
      </c>
      <c r="G23" s="6" t="s">
        <v>48</v>
      </c>
      <c r="H23" s="6" t="s">
        <v>48</v>
      </c>
      <c r="I23" s="6" t="s">
        <v>48</v>
      </c>
      <c r="J23" s="6">
        <f>D23</f>
        <v>0</v>
      </c>
      <c r="K23" s="9">
        <f>C23-J23</f>
        <v>0</v>
      </c>
    </row>
    <row r="24" spans="2:11" ht="72" x14ac:dyDescent="0.3">
      <c r="B24" s="5" t="s">
        <v>69</v>
      </c>
      <c r="C24" s="77">
        <v>0</v>
      </c>
      <c r="D24" s="249"/>
      <c r="E24" s="250"/>
      <c r="F24" s="6" t="s">
        <v>48</v>
      </c>
      <c r="G24" s="6" t="s">
        <v>48</v>
      </c>
      <c r="H24" s="6" t="s">
        <v>48</v>
      </c>
      <c r="I24" s="6" t="s">
        <v>48</v>
      </c>
      <c r="J24" s="6">
        <f>D24</f>
        <v>0</v>
      </c>
      <c r="K24" s="9">
        <f>C24-J24</f>
        <v>0</v>
      </c>
    </row>
    <row r="25" spans="2:11" ht="100.8" x14ac:dyDescent="0.3">
      <c r="B25" s="5" t="s">
        <v>158</v>
      </c>
      <c r="C25" s="17">
        <f>C35-C28+C27-C26</f>
        <v>0</v>
      </c>
      <c r="D25" s="6" t="s">
        <v>48</v>
      </c>
      <c r="E25" s="6" t="s">
        <v>48</v>
      </c>
      <c r="F25" s="6" t="s">
        <v>48</v>
      </c>
      <c r="G25" s="6" t="s">
        <v>48</v>
      </c>
      <c r="H25" s="6" t="s">
        <v>48</v>
      </c>
      <c r="I25" s="6" t="s">
        <v>48</v>
      </c>
      <c r="J25" s="6" t="s">
        <v>48</v>
      </c>
      <c r="K25" s="9">
        <f>C25</f>
        <v>0</v>
      </c>
    </row>
    <row r="26" spans="2:11" x14ac:dyDescent="0.3">
      <c r="B26" s="5" t="s">
        <v>70</v>
      </c>
      <c r="C26" s="77">
        <v>0</v>
      </c>
      <c r="D26" s="6" t="s">
        <v>48</v>
      </c>
      <c r="E26" s="6" t="s">
        <v>48</v>
      </c>
      <c r="F26" s="6" t="s">
        <v>48</v>
      </c>
      <c r="G26" s="6" t="s">
        <v>48</v>
      </c>
      <c r="H26" s="6" t="s">
        <v>48</v>
      </c>
      <c r="I26" s="6" t="s">
        <v>48</v>
      </c>
      <c r="J26" s="6" t="s">
        <v>48</v>
      </c>
      <c r="K26" s="9" t="s">
        <v>48</v>
      </c>
    </row>
    <row r="27" spans="2:11" x14ac:dyDescent="0.3">
      <c r="B27" s="5" t="s">
        <v>71</v>
      </c>
      <c r="C27" s="77">
        <v>0</v>
      </c>
      <c r="D27" s="6" t="s">
        <v>48</v>
      </c>
      <c r="E27" s="6" t="s">
        <v>48</v>
      </c>
      <c r="F27" s="6" t="s">
        <v>48</v>
      </c>
      <c r="G27" s="6" t="s">
        <v>48</v>
      </c>
      <c r="H27" s="6" t="s">
        <v>48</v>
      </c>
      <c r="I27" s="6" t="s">
        <v>48</v>
      </c>
      <c r="J27" s="6" t="s">
        <v>48</v>
      </c>
      <c r="K27" s="9" t="s">
        <v>48</v>
      </c>
    </row>
    <row r="28" spans="2:11" ht="27.6" customHeight="1" x14ac:dyDescent="0.3">
      <c r="B28" s="12" t="s">
        <v>72</v>
      </c>
      <c r="C28" s="6">
        <f>SUM(C29:C34)</f>
        <v>0</v>
      </c>
      <c r="D28" s="6" t="s">
        <v>48</v>
      </c>
      <c r="E28" s="6" t="s">
        <v>48</v>
      </c>
      <c r="F28" s="6" t="s">
        <v>48</v>
      </c>
      <c r="G28" s="6" t="s">
        <v>48</v>
      </c>
      <c r="H28" s="6" t="s">
        <v>48</v>
      </c>
      <c r="I28" s="6" t="s">
        <v>48</v>
      </c>
      <c r="J28" s="6" t="s">
        <v>48</v>
      </c>
      <c r="K28" s="9" t="s">
        <v>48</v>
      </c>
    </row>
    <row r="29" spans="2:11" ht="27.6" customHeight="1" x14ac:dyDescent="0.3">
      <c r="B29" s="7" t="s">
        <v>73</v>
      </c>
      <c r="C29" s="77"/>
      <c r="D29" s="6" t="s">
        <v>48</v>
      </c>
      <c r="E29" s="6" t="s">
        <v>48</v>
      </c>
      <c r="F29" s="6" t="s">
        <v>48</v>
      </c>
      <c r="G29" s="6" t="s">
        <v>48</v>
      </c>
      <c r="H29" s="6" t="s">
        <v>48</v>
      </c>
      <c r="I29" s="6" t="s">
        <v>48</v>
      </c>
      <c r="J29" s="6"/>
      <c r="K29" s="9"/>
    </row>
    <row r="30" spans="2:11" ht="21.9" customHeight="1" x14ac:dyDescent="0.3">
      <c r="B30" s="7" t="s">
        <v>74</v>
      </c>
      <c r="C30" s="77"/>
      <c r="D30" s="6" t="s">
        <v>48</v>
      </c>
      <c r="E30" s="6" t="s">
        <v>48</v>
      </c>
      <c r="F30" s="6" t="s">
        <v>48</v>
      </c>
      <c r="G30" s="6" t="s">
        <v>48</v>
      </c>
      <c r="H30" s="6" t="s">
        <v>48</v>
      </c>
      <c r="I30" s="6" t="s">
        <v>48</v>
      </c>
      <c r="J30" s="6"/>
      <c r="K30" s="9"/>
    </row>
    <row r="31" spans="2:11" ht="27.6" customHeight="1" x14ac:dyDescent="0.3">
      <c r="B31" s="7" t="s">
        <v>75</v>
      </c>
      <c r="C31" s="77"/>
      <c r="D31" s="6" t="s">
        <v>48</v>
      </c>
      <c r="E31" s="6" t="s">
        <v>48</v>
      </c>
      <c r="F31" s="6" t="s">
        <v>48</v>
      </c>
      <c r="G31" s="6" t="s">
        <v>48</v>
      </c>
      <c r="H31" s="6" t="s">
        <v>48</v>
      </c>
      <c r="I31" s="6" t="s">
        <v>48</v>
      </c>
      <c r="J31" s="6"/>
      <c r="K31" s="9"/>
    </row>
    <row r="32" spans="2:11" ht="22.5" customHeight="1" x14ac:dyDescent="0.3">
      <c r="B32" s="7" t="s">
        <v>20</v>
      </c>
      <c r="C32" s="77"/>
      <c r="D32" s="6" t="s">
        <v>48</v>
      </c>
      <c r="E32" s="6" t="s">
        <v>48</v>
      </c>
      <c r="F32" s="6" t="s">
        <v>48</v>
      </c>
      <c r="G32" s="6" t="s">
        <v>48</v>
      </c>
      <c r="H32" s="6" t="s">
        <v>48</v>
      </c>
      <c r="I32" s="6" t="s">
        <v>48</v>
      </c>
      <c r="J32" s="6"/>
      <c r="K32" s="9"/>
    </row>
    <row r="33" spans="2:11" ht="27.6" customHeight="1" x14ac:dyDescent="0.3">
      <c r="B33" s="7" t="s">
        <v>31</v>
      </c>
      <c r="C33" s="77"/>
      <c r="D33" s="6" t="s">
        <v>48</v>
      </c>
      <c r="E33" s="6" t="s">
        <v>48</v>
      </c>
      <c r="F33" s="6" t="s">
        <v>48</v>
      </c>
      <c r="G33" s="6" t="s">
        <v>48</v>
      </c>
      <c r="H33" s="6" t="s">
        <v>48</v>
      </c>
      <c r="I33" s="6" t="s">
        <v>48</v>
      </c>
      <c r="J33" s="6"/>
      <c r="K33" s="9"/>
    </row>
    <row r="34" spans="2:11" ht="27.6" customHeight="1" x14ac:dyDescent="0.3">
      <c r="B34" s="7" t="s">
        <v>76</v>
      </c>
      <c r="C34" s="77"/>
      <c r="D34" s="6" t="s">
        <v>48</v>
      </c>
      <c r="E34" s="6" t="s">
        <v>48</v>
      </c>
      <c r="F34" s="6" t="s">
        <v>48</v>
      </c>
      <c r="G34" s="6" t="s">
        <v>48</v>
      </c>
      <c r="H34" s="6" t="s">
        <v>48</v>
      </c>
      <c r="I34" s="6" t="s">
        <v>48</v>
      </c>
      <c r="J34" s="6"/>
      <c r="K34" s="9"/>
    </row>
    <row r="35" spans="2:11" x14ac:dyDescent="0.3">
      <c r="B35" s="12" t="s">
        <v>77</v>
      </c>
      <c r="C35" s="6">
        <f>SUM(C36:C41)</f>
        <v>0</v>
      </c>
      <c r="D35" s="6" t="s">
        <v>48</v>
      </c>
      <c r="E35" s="6" t="s">
        <v>48</v>
      </c>
      <c r="F35" s="6" t="s">
        <v>48</v>
      </c>
      <c r="G35" s="6" t="s">
        <v>48</v>
      </c>
      <c r="H35" s="6" t="s">
        <v>48</v>
      </c>
      <c r="I35" s="6" t="s">
        <v>48</v>
      </c>
      <c r="J35" s="6" t="s">
        <v>48</v>
      </c>
      <c r="K35" s="9" t="s">
        <v>48</v>
      </c>
    </row>
    <row r="36" spans="2:11" ht="28.8" x14ac:dyDescent="0.3">
      <c r="B36" s="7" t="s">
        <v>73</v>
      </c>
      <c r="C36" s="77"/>
      <c r="D36" s="6" t="s">
        <v>48</v>
      </c>
      <c r="E36" s="6" t="s">
        <v>48</v>
      </c>
      <c r="F36" s="6" t="s">
        <v>48</v>
      </c>
      <c r="G36" s="6" t="s">
        <v>48</v>
      </c>
      <c r="H36" s="6" t="s">
        <v>48</v>
      </c>
      <c r="I36" s="6" t="s">
        <v>48</v>
      </c>
      <c r="J36" s="6"/>
      <c r="K36" s="9"/>
    </row>
    <row r="37" spans="2:11" x14ac:dyDescent="0.3">
      <c r="B37" s="7" t="s">
        <v>74</v>
      </c>
      <c r="C37" s="77"/>
      <c r="D37" s="6" t="s">
        <v>48</v>
      </c>
      <c r="E37" s="6" t="s">
        <v>48</v>
      </c>
      <c r="F37" s="6" t="s">
        <v>48</v>
      </c>
      <c r="G37" s="6" t="s">
        <v>48</v>
      </c>
      <c r="H37" s="6" t="s">
        <v>48</v>
      </c>
      <c r="I37" s="6" t="s">
        <v>48</v>
      </c>
      <c r="J37" s="6"/>
      <c r="K37" s="9"/>
    </row>
    <row r="38" spans="2:11" ht="28.8" x14ac:dyDescent="0.3">
      <c r="B38" s="7" t="s">
        <v>75</v>
      </c>
      <c r="C38" s="77"/>
      <c r="D38" s="6" t="s">
        <v>48</v>
      </c>
      <c r="E38" s="6" t="s">
        <v>48</v>
      </c>
      <c r="F38" s="6" t="s">
        <v>48</v>
      </c>
      <c r="G38" s="6" t="s">
        <v>48</v>
      </c>
      <c r="H38" s="6" t="s">
        <v>48</v>
      </c>
      <c r="I38" s="6" t="s">
        <v>48</v>
      </c>
      <c r="J38" s="6"/>
      <c r="K38" s="9"/>
    </row>
    <row r="39" spans="2:11" x14ac:dyDescent="0.3">
      <c r="B39" s="7" t="s">
        <v>20</v>
      </c>
      <c r="C39" s="77"/>
      <c r="D39" s="6" t="s">
        <v>48</v>
      </c>
      <c r="E39" s="6" t="s">
        <v>48</v>
      </c>
      <c r="F39" s="6" t="s">
        <v>48</v>
      </c>
      <c r="G39" s="6" t="s">
        <v>48</v>
      </c>
      <c r="H39" s="6" t="s">
        <v>48</v>
      </c>
      <c r="I39" s="6" t="s">
        <v>48</v>
      </c>
      <c r="J39" s="6"/>
      <c r="K39" s="9"/>
    </row>
    <row r="40" spans="2:11" ht="28.8" x14ac:dyDescent="0.3">
      <c r="B40" s="7" t="s">
        <v>31</v>
      </c>
      <c r="C40" s="77"/>
      <c r="D40" s="6" t="s">
        <v>48</v>
      </c>
      <c r="E40" s="6" t="s">
        <v>48</v>
      </c>
      <c r="F40" s="6" t="s">
        <v>48</v>
      </c>
      <c r="G40" s="6" t="s">
        <v>48</v>
      </c>
      <c r="H40" s="6" t="s">
        <v>48</v>
      </c>
      <c r="I40" s="6" t="s">
        <v>48</v>
      </c>
      <c r="J40" s="6"/>
      <c r="K40" s="9"/>
    </row>
    <row r="41" spans="2:11" ht="28.8" x14ac:dyDescent="0.3">
      <c r="B41" s="7" t="s">
        <v>76</v>
      </c>
      <c r="C41" s="77"/>
      <c r="D41" s="6" t="s">
        <v>48</v>
      </c>
      <c r="E41" s="6" t="s">
        <v>48</v>
      </c>
      <c r="F41" s="6" t="s">
        <v>48</v>
      </c>
      <c r="G41" s="6" t="s">
        <v>48</v>
      </c>
      <c r="H41" s="6" t="s">
        <v>48</v>
      </c>
      <c r="I41" s="6" t="s">
        <v>48</v>
      </c>
      <c r="J41" s="6"/>
      <c r="K41" s="9"/>
    </row>
    <row r="42" spans="2:11" ht="30.6" x14ac:dyDescent="0.3">
      <c r="B42" s="7" t="s">
        <v>78</v>
      </c>
      <c r="C42" s="6" t="s">
        <v>48</v>
      </c>
      <c r="D42" s="6" t="s">
        <v>48</v>
      </c>
      <c r="E42" s="6" t="s">
        <v>48</v>
      </c>
      <c r="F42" s="6">
        <f>F43+F48+F51</f>
        <v>0</v>
      </c>
      <c r="G42" s="6">
        <f>G43+G48+G51</f>
        <v>0</v>
      </c>
      <c r="H42" s="6">
        <f>H43+H48+H51</f>
        <v>0</v>
      </c>
      <c r="I42" s="6">
        <f>I43+I48+I51</f>
        <v>0</v>
      </c>
      <c r="J42" s="6" t="s">
        <v>48</v>
      </c>
      <c r="K42" s="9">
        <f>SUM(F42:I42)</f>
        <v>0</v>
      </c>
    </row>
    <row r="43" spans="2:11" ht="28.8" x14ac:dyDescent="0.3">
      <c r="B43" s="5" t="s">
        <v>79</v>
      </c>
      <c r="C43" s="6" t="s">
        <v>48</v>
      </c>
      <c r="D43" s="6" t="s">
        <v>48</v>
      </c>
      <c r="E43" s="6" t="s">
        <v>48</v>
      </c>
      <c r="F43" s="6">
        <f>F46*F47-F44*F45</f>
        <v>0</v>
      </c>
      <c r="G43" s="6">
        <f>G46*G47-G44*G45</f>
        <v>0</v>
      </c>
      <c r="H43" s="6">
        <f>H46*H47-H44*H45</f>
        <v>0</v>
      </c>
      <c r="I43" s="6">
        <f>I46*I47-I44*I45</f>
        <v>0</v>
      </c>
      <c r="J43" s="6" t="s">
        <v>48</v>
      </c>
      <c r="K43" s="9">
        <f>SUM(F43:I43)</f>
        <v>0</v>
      </c>
    </row>
    <row r="44" spans="2:11" x14ac:dyDescent="0.3">
      <c r="B44" s="7" t="s">
        <v>80</v>
      </c>
      <c r="C44" s="6" t="s">
        <v>48</v>
      </c>
      <c r="D44" s="6" t="s">
        <v>48</v>
      </c>
      <c r="E44" s="6" t="s">
        <v>48</v>
      </c>
      <c r="F44" s="77"/>
      <c r="G44" s="77"/>
      <c r="H44" s="77"/>
      <c r="I44" s="77"/>
      <c r="J44" s="6" t="s">
        <v>48</v>
      </c>
      <c r="K44" s="9" t="s">
        <v>48</v>
      </c>
    </row>
    <row r="45" spans="2:11" x14ac:dyDescent="0.3">
      <c r="B45" s="7" t="s">
        <v>81</v>
      </c>
      <c r="C45" s="6" t="s">
        <v>48</v>
      </c>
      <c r="D45" s="6" t="s">
        <v>48</v>
      </c>
      <c r="E45" s="6" t="s">
        <v>48</v>
      </c>
      <c r="F45" s="77"/>
      <c r="G45" s="77"/>
      <c r="H45" s="77"/>
      <c r="I45" s="77"/>
      <c r="J45" s="6" t="s">
        <v>48</v>
      </c>
      <c r="K45" s="9" t="s">
        <v>48</v>
      </c>
    </row>
    <row r="46" spans="2:11" ht="24.75" customHeight="1" x14ac:dyDescent="0.3">
      <c r="B46" s="7" t="s">
        <v>82</v>
      </c>
      <c r="C46" s="6" t="s">
        <v>48</v>
      </c>
      <c r="D46" s="6" t="s">
        <v>48</v>
      </c>
      <c r="E46" s="6" t="s">
        <v>48</v>
      </c>
      <c r="F46" s="77"/>
      <c r="G46" s="77"/>
      <c r="H46" s="77"/>
      <c r="I46" s="77"/>
      <c r="J46" s="6" t="s">
        <v>48</v>
      </c>
      <c r="K46" s="9" t="s">
        <v>48</v>
      </c>
    </row>
    <row r="47" spans="2:11" ht="24.75" customHeight="1" x14ac:dyDescent="0.3">
      <c r="B47" s="7" t="s">
        <v>83</v>
      </c>
      <c r="C47" s="6" t="s">
        <v>48</v>
      </c>
      <c r="D47" s="6" t="s">
        <v>48</v>
      </c>
      <c r="E47" s="6" t="s">
        <v>48</v>
      </c>
      <c r="F47" s="77"/>
      <c r="G47" s="77"/>
      <c r="H47" s="77"/>
      <c r="I47" s="77"/>
      <c r="J47" s="6" t="s">
        <v>48</v>
      </c>
      <c r="K47" s="9" t="s">
        <v>48</v>
      </c>
    </row>
    <row r="48" spans="2:11" x14ac:dyDescent="0.3">
      <c r="B48" s="5" t="s">
        <v>84</v>
      </c>
      <c r="C48" s="6" t="s">
        <v>48</v>
      </c>
      <c r="D48" s="6" t="s">
        <v>48</v>
      </c>
      <c r="E48" s="6" t="s">
        <v>48</v>
      </c>
      <c r="F48" s="6">
        <f>F50-F49</f>
        <v>0</v>
      </c>
      <c r="G48" s="6">
        <f>G50-G49</f>
        <v>0</v>
      </c>
      <c r="H48" s="6">
        <f>H50-H49</f>
        <v>0</v>
      </c>
      <c r="I48" s="6">
        <f>I50-I49</f>
        <v>0</v>
      </c>
      <c r="J48" s="6" t="s">
        <v>48</v>
      </c>
      <c r="K48" s="9">
        <f>SUM(F48:I48)</f>
        <v>0</v>
      </c>
    </row>
    <row r="49" spans="2:11" x14ac:dyDescent="0.3">
      <c r="B49" s="7" t="s">
        <v>85</v>
      </c>
      <c r="C49" s="6" t="s">
        <v>48</v>
      </c>
      <c r="D49" s="6" t="s">
        <v>48</v>
      </c>
      <c r="E49" s="6" t="s">
        <v>48</v>
      </c>
      <c r="F49" s="77"/>
      <c r="G49" s="77"/>
      <c r="H49" s="77"/>
      <c r="I49" s="77"/>
      <c r="J49" s="6" t="s">
        <v>48</v>
      </c>
      <c r="K49" s="9" t="s">
        <v>48</v>
      </c>
    </row>
    <row r="50" spans="2:11" x14ac:dyDescent="0.3">
      <c r="B50" s="7" t="s">
        <v>86</v>
      </c>
      <c r="C50" s="6" t="s">
        <v>48</v>
      </c>
      <c r="D50" s="6" t="s">
        <v>48</v>
      </c>
      <c r="E50" s="6" t="s">
        <v>48</v>
      </c>
      <c r="F50" s="77"/>
      <c r="G50" s="77"/>
      <c r="H50" s="77"/>
      <c r="I50" s="77"/>
      <c r="J50" s="6" t="s">
        <v>48</v>
      </c>
      <c r="K50" s="9" t="s">
        <v>48</v>
      </c>
    </row>
    <row r="51" spans="2:11" ht="43.2" x14ac:dyDescent="0.3">
      <c r="B51" s="5" t="s">
        <v>183</v>
      </c>
      <c r="C51" s="6" t="s">
        <v>48</v>
      </c>
      <c r="D51" s="6" t="s">
        <v>48</v>
      </c>
      <c r="E51" s="6" t="s">
        <v>48</v>
      </c>
      <c r="F51" s="230">
        <v>0</v>
      </c>
      <c r="G51" s="230">
        <v>0</v>
      </c>
      <c r="H51" s="230">
        <v>0</v>
      </c>
      <c r="I51" s="230">
        <v>0</v>
      </c>
      <c r="J51" s="6" t="s">
        <v>48</v>
      </c>
      <c r="K51" s="9">
        <f>SUM(F51:I51)</f>
        <v>0</v>
      </c>
    </row>
    <row r="52" spans="2:11" x14ac:dyDescent="0.3">
      <c r="B52" s="253" t="s">
        <v>126</v>
      </c>
      <c r="C52" s="254"/>
      <c r="D52" s="254"/>
      <c r="E52" s="254"/>
      <c r="F52" s="254"/>
      <c r="G52" s="254"/>
      <c r="H52" s="254"/>
      <c r="I52" s="254"/>
      <c r="J52" s="255"/>
      <c r="K52" s="11" t="e">
        <f>K3+K6+K18+K22+K23+K24+K25+K42-K2</f>
        <v>#DIV/0!</v>
      </c>
    </row>
    <row r="53" spans="2:11" ht="19.8" customHeight="1" x14ac:dyDescent="0.3">
      <c r="B53" s="4" t="s">
        <v>89</v>
      </c>
      <c r="H53" s="243" t="s">
        <v>138</v>
      </c>
      <c r="I53" s="243"/>
      <c r="J53" s="243"/>
      <c r="K53" s="84"/>
    </row>
    <row r="54" spans="2:11" ht="16.8" customHeight="1" x14ac:dyDescent="0.3">
      <c r="H54" s="245" t="s">
        <v>137</v>
      </c>
      <c r="I54" s="246"/>
      <c r="J54" s="247"/>
      <c r="K54" s="227" t="e">
        <f>IF(AVERAGE(D5:E5)-C5&gt;7,K3,0)</f>
        <v>#DIV/0!</v>
      </c>
    </row>
    <row r="55" spans="2:11" ht="18.600000000000001" customHeight="1" x14ac:dyDescent="0.3">
      <c r="H55" s="243" t="s">
        <v>123</v>
      </c>
      <c r="I55" s="243"/>
      <c r="J55" s="243"/>
      <c r="K55" s="227">
        <f>K22+K23</f>
        <v>0</v>
      </c>
    </row>
    <row r="56" spans="2:11" ht="16.8" customHeight="1" x14ac:dyDescent="0.3">
      <c r="H56" s="241" t="s">
        <v>139</v>
      </c>
      <c r="I56" s="241"/>
      <c r="J56" s="241"/>
      <c r="K56" s="85" t="e">
        <f>IF(ABS(K52/K60)&lt;=0.01,0,IF(AND(K52&gt;0,K52&gt;K60*0.01),K52,IF(AND(K52&lt;0,ABS(K52)&lt;=K60*0.1,ABS(K52)&gt;=K60*0.01),K52,-K60*0.1)))-K55-K54</f>
        <v>#DIV/0!</v>
      </c>
    </row>
    <row r="57" spans="2:11" ht="18" customHeight="1" x14ac:dyDescent="0.3">
      <c r="H57" s="241" t="s">
        <v>91</v>
      </c>
      <c r="I57" s="241"/>
      <c r="J57" s="241"/>
      <c r="K57" s="228"/>
    </row>
    <row r="58" spans="2:11" ht="31.2" customHeight="1" x14ac:dyDescent="0.35">
      <c r="H58" s="244" t="s">
        <v>126</v>
      </c>
      <c r="I58" s="244"/>
      <c r="J58" s="244"/>
      <c r="K58" s="229" t="e">
        <f>K52+K53-K57+K54+K55</f>
        <v>#DIV/0!</v>
      </c>
    </row>
    <row r="59" spans="2:11" x14ac:dyDescent="0.3">
      <c r="K59"/>
    </row>
    <row r="60" spans="2:11" x14ac:dyDescent="0.3">
      <c r="H60" s="242" t="s">
        <v>124</v>
      </c>
      <c r="I60" s="242"/>
      <c r="J60" s="242"/>
      <c r="K60" s="6">
        <f>'TP dati'!I11</f>
        <v>0</v>
      </c>
    </row>
    <row r="61" spans="2:11" x14ac:dyDescent="0.3">
      <c r="K61" s="19"/>
    </row>
    <row r="62" spans="2:11" x14ac:dyDescent="0.3">
      <c r="K62"/>
    </row>
    <row r="63" spans="2:11" x14ac:dyDescent="0.3">
      <c r="K63"/>
    </row>
    <row r="64" spans="2:11" x14ac:dyDescent="0.3">
      <c r="K64"/>
    </row>
    <row r="65" spans="11:11" x14ac:dyDescent="0.3">
      <c r="K65"/>
    </row>
    <row r="66" spans="11:11" x14ac:dyDescent="0.3">
      <c r="K66"/>
    </row>
    <row r="67" spans="11:11" x14ac:dyDescent="0.3">
      <c r="K67"/>
    </row>
    <row r="68" spans="11:11" x14ac:dyDescent="0.3">
      <c r="K68"/>
    </row>
    <row r="69" spans="11:11" x14ac:dyDescent="0.3">
      <c r="K69"/>
    </row>
    <row r="70" spans="11:11" x14ac:dyDescent="0.3">
      <c r="K70"/>
    </row>
    <row r="71" spans="11:11" x14ac:dyDescent="0.3">
      <c r="K71"/>
    </row>
    <row r="72" spans="11:11" x14ac:dyDescent="0.3">
      <c r="K72"/>
    </row>
    <row r="73" spans="11:11" x14ac:dyDescent="0.3">
      <c r="K73"/>
    </row>
    <row r="74" spans="11:11" x14ac:dyDescent="0.3">
      <c r="K74"/>
    </row>
    <row r="75" spans="11:11" x14ac:dyDescent="0.3">
      <c r="K75"/>
    </row>
    <row r="76" spans="11:11" x14ac:dyDescent="0.3">
      <c r="K76"/>
    </row>
    <row r="77" spans="11:11" x14ac:dyDescent="0.3">
      <c r="K77"/>
    </row>
    <row r="78" spans="11:11" x14ac:dyDescent="0.3">
      <c r="K78"/>
    </row>
    <row r="79" spans="11:11" x14ac:dyDescent="0.3">
      <c r="K79"/>
    </row>
    <row r="80" spans="11:11" x14ac:dyDescent="0.3">
      <c r="K80"/>
    </row>
    <row r="81" spans="11:11" x14ac:dyDescent="0.3">
      <c r="K81"/>
    </row>
    <row r="82" spans="11:11" x14ac:dyDescent="0.3">
      <c r="K82"/>
    </row>
    <row r="83" spans="11:11" x14ac:dyDescent="0.3">
      <c r="K83"/>
    </row>
    <row r="84" spans="11:11" x14ac:dyDescent="0.3">
      <c r="K84"/>
    </row>
    <row r="85" spans="11:11" x14ac:dyDescent="0.3">
      <c r="K85"/>
    </row>
    <row r="86" spans="11:11" x14ac:dyDescent="0.3">
      <c r="K86"/>
    </row>
    <row r="87" spans="11:11" x14ac:dyDescent="0.3">
      <c r="K87"/>
    </row>
    <row r="88" spans="11:11" x14ac:dyDescent="0.3">
      <c r="K88"/>
    </row>
    <row r="89" spans="11:11" x14ac:dyDescent="0.3">
      <c r="K89"/>
    </row>
    <row r="90" spans="11:11" x14ac:dyDescent="0.3">
      <c r="K90"/>
    </row>
    <row r="91" spans="11:11" x14ac:dyDescent="0.3">
      <c r="K91"/>
    </row>
    <row r="92" spans="11:11" x14ac:dyDescent="0.3">
      <c r="K92"/>
    </row>
    <row r="93" spans="11:11" x14ac:dyDescent="0.3">
      <c r="K93"/>
    </row>
    <row r="94" spans="11:11" x14ac:dyDescent="0.3">
      <c r="K94"/>
    </row>
    <row r="95" spans="11:11" x14ac:dyDescent="0.3">
      <c r="K95"/>
    </row>
    <row r="96" spans="11:11" x14ac:dyDescent="0.3">
      <c r="K96"/>
    </row>
    <row r="97" spans="11:11" x14ac:dyDescent="0.3">
      <c r="K97"/>
    </row>
    <row r="98" spans="11:11" x14ac:dyDescent="0.3">
      <c r="K98"/>
    </row>
    <row r="99" spans="11:11" x14ac:dyDescent="0.3">
      <c r="K99"/>
    </row>
    <row r="100" spans="11:11" x14ac:dyDescent="0.3">
      <c r="K100"/>
    </row>
    <row r="101" spans="11:11" x14ac:dyDescent="0.3">
      <c r="K101"/>
    </row>
    <row r="102" spans="11:11" x14ac:dyDescent="0.3">
      <c r="K102"/>
    </row>
    <row r="103" spans="11:11" x14ac:dyDescent="0.3">
      <c r="K103"/>
    </row>
    <row r="104" spans="11:11" x14ac:dyDescent="0.3">
      <c r="K104"/>
    </row>
    <row r="105" spans="11:11" x14ac:dyDescent="0.3">
      <c r="K105"/>
    </row>
    <row r="106" spans="11:11" x14ac:dyDescent="0.3">
      <c r="K106"/>
    </row>
    <row r="107" spans="11:11" x14ac:dyDescent="0.3">
      <c r="K107"/>
    </row>
    <row r="108" spans="11:11" x14ac:dyDescent="0.3">
      <c r="K108"/>
    </row>
    <row r="109" spans="11:11" x14ac:dyDescent="0.3">
      <c r="K109"/>
    </row>
    <row r="110" spans="11:11" x14ac:dyDescent="0.3">
      <c r="K110"/>
    </row>
    <row r="111" spans="11:11" x14ac:dyDescent="0.3">
      <c r="K111"/>
    </row>
    <row r="112" spans="11:11" x14ac:dyDescent="0.3">
      <c r="K112"/>
    </row>
    <row r="113" spans="11:11" x14ac:dyDescent="0.3">
      <c r="K113"/>
    </row>
    <row r="114" spans="11:11" x14ac:dyDescent="0.3">
      <c r="K114"/>
    </row>
    <row r="115" spans="11:11" x14ac:dyDescent="0.3">
      <c r="K115"/>
    </row>
    <row r="116" spans="11:11" x14ac:dyDescent="0.3">
      <c r="K116"/>
    </row>
    <row r="117" spans="11:11" x14ac:dyDescent="0.3">
      <c r="K117"/>
    </row>
    <row r="118" spans="11:11" x14ac:dyDescent="0.3">
      <c r="K118"/>
    </row>
    <row r="119" spans="11:11" x14ac:dyDescent="0.3">
      <c r="K119"/>
    </row>
    <row r="120" spans="11:11" x14ac:dyDescent="0.3">
      <c r="K120"/>
    </row>
    <row r="121" spans="11:11" x14ac:dyDescent="0.3">
      <c r="K121"/>
    </row>
    <row r="122" spans="11:11" x14ac:dyDescent="0.3">
      <c r="K122"/>
    </row>
    <row r="123" spans="11:11" x14ac:dyDescent="0.3">
      <c r="K123"/>
    </row>
    <row r="124" spans="11:11" x14ac:dyDescent="0.3">
      <c r="K124"/>
    </row>
    <row r="125" spans="11:11" x14ac:dyDescent="0.3">
      <c r="K125"/>
    </row>
    <row r="126" spans="11:11" x14ac:dyDescent="0.3">
      <c r="K126"/>
    </row>
    <row r="127" spans="11:11" x14ac:dyDescent="0.3">
      <c r="K127"/>
    </row>
    <row r="128" spans="11:11" x14ac:dyDescent="0.3">
      <c r="K128"/>
    </row>
    <row r="129" spans="11:11" x14ac:dyDescent="0.3">
      <c r="K129"/>
    </row>
    <row r="130" spans="11:11" x14ac:dyDescent="0.3">
      <c r="K130"/>
    </row>
    <row r="131" spans="11:11" x14ac:dyDescent="0.3">
      <c r="K131"/>
    </row>
    <row r="132" spans="11:11" x14ac:dyDescent="0.3">
      <c r="K132"/>
    </row>
    <row r="133" spans="11:11" x14ac:dyDescent="0.3">
      <c r="K133"/>
    </row>
    <row r="134" spans="11:11" x14ac:dyDescent="0.3">
      <c r="K134"/>
    </row>
    <row r="135" spans="11:11" x14ac:dyDescent="0.3">
      <c r="K135"/>
    </row>
    <row r="136" spans="11:11" x14ac:dyDescent="0.3">
      <c r="K136"/>
    </row>
    <row r="137" spans="11:11" x14ac:dyDescent="0.3">
      <c r="K137"/>
    </row>
    <row r="138" spans="11:11" x14ac:dyDescent="0.3">
      <c r="K138"/>
    </row>
    <row r="139" spans="11:11" x14ac:dyDescent="0.3">
      <c r="K139"/>
    </row>
    <row r="140" spans="11:11" x14ac:dyDescent="0.3">
      <c r="K140"/>
    </row>
    <row r="141" spans="11:11" x14ac:dyDescent="0.3">
      <c r="K141"/>
    </row>
    <row r="142" spans="11:11" x14ac:dyDescent="0.3">
      <c r="K142"/>
    </row>
    <row r="143" spans="11:11" x14ac:dyDescent="0.3">
      <c r="K143"/>
    </row>
    <row r="144" spans="11:11" x14ac:dyDescent="0.3">
      <c r="K144"/>
    </row>
    <row r="145" spans="11:11" x14ac:dyDescent="0.3">
      <c r="K145"/>
    </row>
    <row r="146" spans="11:11" x14ac:dyDescent="0.3">
      <c r="K146"/>
    </row>
    <row r="147" spans="11:11" x14ac:dyDescent="0.3">
      <c r="K147"/>
    </row>
    <row r="148" spans="11:11" x14ac:dyDescent="0.3">
      <c r="K148"/>
    </row>
    <row r="149" spans="11:11" x14ac:dyDescent="0.3">
      <c r="K149"/>
    </row>
    <row r="150" spans="11:11" x14ac:dyDescent="0.3">
      <c r="K150"/>
    </row>
    <row r="151" spans="11:11" x14ac:dyDescent="0.3">
      <c r="K151"/>
    </row>
    <row r="152" spans="11:11" x14ac:dyDescent="0.3">
      <c r="K152"/>
    </row>
    <row r="153" spans="11:11" x14ac:dyDescent="0.3">
      <c r="K153"/>
    </row>
    <row r="154" spans="11:11" x14ac:dyDescent="0.3">
      <c r="K154"/>
    </row>
    <row r="155" spans="11:11" x14ac:dyDescent="0.3">
      <c r="K155"/>
    </row>
    <row r="156" spans="11:11" x14ac:dyDescent="0.3">
      <c r="K156"/>
    </row>
    <row r="157" spans="11:11" x14ac:dyDescent="0.3">
      <c r="K157"/>
    </row>
    <row r="158" spans="11:11" x14ac:dyDescent="0.3">
      <c r="K158"/>
    </row>
    <row r="159" spans="11:11" x14ac:dyDescent="0.3">
      <c r="K159"/>
    </row>
    <row r="160" spans="11:11" x14ac:dyDescent="0.3">
      <c r="K160"/>
    </row>
    <row r="161" spans="11:11" x14ac:dyDescent="0.3">
      <c r="K161"/>
    </row>
    <row r="162" spans="11:11" x14ac:dyDescent="0.3">
      <c r="K162"/>
    </row>
    <row r="163" spans="11:11" x14ac:dyDescent="0.3">
      <c r="K163"/>
    </row>
    <row r="164" spans="11:11" x14ac:dyDescent="0.3">
      <c r="K164"/>
    </row>
    <row r="165" spans="11:11" x14ac:dyDescent="0.3">
      <c r="K165"/>
    </row>
    <row r="166" spans="11:11" x14ac:dyDescent="0.3">
      <c r="K166"/>
    </row>
    <row r="167" spans="11:11" x14ac:dyDescent="0.3">
      <c r="K167"/>
    </row>
    <row r="168" spans="11:11" x14ac:dyDescent="0.3">
      <c r="K168"/>
    </row>
    <row r="169" spans="11:11" x14ac:dyDescent="0.3">
      <c r="K169"/>
    </row>
    <row r="170" spans="11:11" x14ac:dyDescent="0.3">
      <c r="K170"/>
    </row>
    <row r="171" spans="11:11" x14ac:dyDescent="0.3">
      <c r="K171"/>
    </row>
    <row r="172" spans="11:11" x14ac:dyDescent="0.3">
      <c r="K172"/>
    </row>
    <row r="173" spans="11:11" x14ac:dyDescent="0.3">
      <c r="K173"/>
    </row>
    <row r="174" spans="11:11" x14ac:dyDescent="0.3">
      <c r="K174"/>
    </row>
    <row r="175" spans="11:11" x14ac:dyDescent="0.3">
      <c r="K175"/>
    </row>
    <row r="176" spans="11:11" x14ac:dyDescent="0.3">
      <c r="K176"/>
    </row>
    <row r="177" spans="11:11" x14ac:dyDescent="0.3">
      <c r="K177"/>
    </row>
    <row r="178" spans="11:11" x14ac:dyDescent="0.3">
      <c r="K178"/>
    </row>
    <row r="179" spans="11:11" x14ac:dyDescent="0.3">
      <c r="K179"/>
    </row>
    <row r="180" spans="11:11" x14ac:dyDescent="0.3">
      <c r="K180"/>
    </row>
    <row r="181" spans="11:11" x14ac:dyDescent="0.3">
      <c r="K181"/>
    </row>
    <row r="182" spans="11:11" x14ac:dyDescent="0.3">
      <c r="K182"/>
    </row>
    <row r="183" spans="11:11" x14ac:dyDescent="0.3">
      <c r="K183"/>
    </row>
    <row r="184" spans="11:11" x14ac:dyDescent="0.3">
      <c r="K184"/>
    </row>
    <row r="185" spans="11:11" x14ac:dyDescent="0.3">
      <c r="K185"/>
    </row>
    <row r="186" spans="11:11" x14ac:dyDescent="0.3">
      <c r="K186"/>
    </row>
    <row r="187" spans="11:11" x14ac:dyDescent="0.3">
      <c r="K187"/>
    </row>
    <row r="188" spans="11:11" x14ac:dyDescent="0.3">
      <c r="K188"/>
    </row>
    <row r="189" spans="11:11" x14ac:dyDescent="0.3">
      <c r="K189"/>
    </row>
    <row r="190" spans="11:11" x14ac:dyDescent="0.3">
      <c r="K190"/>
    </row>
    <row r="191" spans="11:11" x14ac:dyDescent="0.3">
      <c r="K191"/>
    </row>
    <row r="192" spans="11:11" x14ac:dyDescent="0.3">
      <c r="K192"/>
    </row>
    <row r="193" spans="11:11" x14ac:dyDescent="0.3">
      <c r="K193"/>
    </row>
    <row r="194" spans="11:11" x14ac:dyDescent="0.3">
      <c r="K194"/>
    </row>
    <row r="195" spans="11:11" x14ac:dyDescent="0.3">
      <c r="K195"/>
    </row>
    <row r="196" spans="11:11" x14ac:dyDescent="0.3">
      <c r="K196"/>
    </row>
    <row r="197" spans="11:11" x14ac:dyDescent="0.3">
      <c r="K197"/>
    </row>
    <row r="198" spans="11:11" x14ac:dyDescent="0.3">
      <c r="K198"/>
    </row>
    <row r="199" spans="11:11" x14ac:dyDescent="0.3">
      <c r="K199"/>
    </row>
    <row r="200" spans="11:11" x14ac:dyDescent="0.3">
      <c r="K200"/>
    </row>
    <row r="201" spans="11:11" x14ac:dyDescent="0.3">
      <c r="K201"/>
    </row>
    <row r="202" spans="11:11" x14ac:dyDescent="0.3">
      <c r="K202"/>
    </row>
    <row r="203" spans="11:11" x14ac:dyDescent="0.3">
      <c r="K203"/>
    </row>
    <row r="204" spans="11:11" x14ac:dyDescent="0.3">
      <c r="K204"/>
    </row>
    <row r="205" spans="11:11" x14ac:dyDescent="0.3">
      <c r="K205"/>
    </row>
    <row r="206" spans="11:11" x14ac:dyDescent="0.3">
      <c r="K206"/>
    </row>
    <row r="207" spans="11:11" x14ac:dyDescent="0.3">
      <c r="K207"/>
    </row>
    <row r="208" spans="11:11" x14ac:dyDescent="0.3">
      <c r="K208"/>
    </row>
    <row r="209" spans="11:11" x14ac:dyDescent="0.3">
      <c r="K209"/>
    </row>
    <row r="210" spans="11:11" x14ac:dyDescent="0.3">
      <c r="K210"/>
    </row>
    <row r="211" spans="11:11" x14ac:dyDescent="0.3">
      <c r="K211"/>
    </row>
    <row r="212" spans="11:11" x14ac:dyDescent="0.3">
      <c r="K212"/>
    </row>
    <row r="213" spans="11:11" x14ac:dyDescent="0.3">
      <c r="K213"/>
    </row>
    <row r="214" spans="11:11" x14ac:dyDescent="0.3">
      <c r="K214"/>
    </row>
    <row r="215" spans="11:11" x14ac:dyDescent="0.3">
      <c r="K215"/>
    </row>
    <row r="216" spans="11:11" x14ac:dyDescent="0.3">
      <c r="K216"/>
    </row>
    <row r="217" spans="11:11" x14ac:dyDescent="0.3">
      <c r="K217"/>
    </row>
    <row r="218" spans="11:11" x14ac:dyDescent="0.3">
      <c r="K218"/>
    </row>
    <row r="219" spans="11:11" x14ac:dyDescent="0.3">
      <c r="K219"/>
    </row>
    <row r="220" spans="11:11" x14ac:dyDescent="0.3">
      <c r="K220"/>
    </row>
    <row r="221" spans="11:11" x14ac:dyDescent="0.3">
      <c r="K221"/>
    </row>
    <row r="222" spans="11:11" x14ac:dyDescent="0.3">
      <c r="K222"/>
    </row>
    <row r="223" spans="11:11" x14ac:dyDescent="0.3">
      <c r="K223"/>
    </row>
    <row r="224" spans="11:11" x14ac:dyDescent="0.3">
      <c r="K224"/>
    </row>
    <row r="225" spans="11:11" x14ac:dyDescent="0.3">
      <c r="K225"/>
    </row>
    <row r="226" spans="11:11" x14ac:dyDescent="0.3">
      <c r="K226"/>
    </row>
    <row r="227" spans="11:11" x14ac:dyDescent="0.3">
      <c r="K227"/>
    </row>
    <row r="228" spans="11:11" x14ac:dyDescent="0.3">
      <c r="K228"/>
    </row>
    <row r="229" spans="11:11" x14ac:dyDescent="0.3">
      <c r="K229"/>
    </row>
    <row r="230" spans="11:11" x14ac:dyDescent="0.3">
      <c r="K230"/>
    </row>
    <row r="231" spans="11:11" x14ac:dyDescent="0.3">
      <c r="K231"/>
    </row>
    <row r="232" spans="11:11" x14ac:dyDescent="0.3">
      <c r="K232"/>
    </row>
    <row r="233" spans="11:11" x14ac:dyDescent="0.3">
      <c r="K233"/>
    </row>
    <row r="234" spans="11:11" x14ac:dyDescent="0.3">
      <c r="K234"/>
    </row>
    <row r="235" spans="11:11" x14ac:dyDescent="0.3">
      <c r="K235"/>
    </row>
    <row r="236" spans="11:11" x14ac:dyDescent="0.3">
      <c r="K236"/>
    </row>
    <row r="237" spans="11:11" x14ac:dyDescent="0.3">
      <c r="K237"/>
    </row>
    <row r="238" spans="11:11" x14ac:dyDescent="0.3">
      <c r="K238"/>
    </row>
    <row r="239" spans="11:11" x14ac:dyDescent="0.3">
      <c r="K239"/>
    </row>
    <row r="240" spans="11:11" x14ac:dyDescent="0.3">
      <c r="K240"/>
    </row>
    <row r="241" spans="11:11" x14ac:dyDescent="0.3">
      <c r="K241"/>
    </row>
    <row r="242" spans="11:11" x14ac:dyDescent="0.3">
      <c r="K242"/>
    </row>
    <row r="243" spans="11:11" x14ac:dyDescent="0.3">
      <c r="K243"/>
    </row>
    <row r="244" spans="11:11" x14ac:dyDescent="0.3">
      <c r="K244"/>
    </row>
    <row r="245" spans="11:11" x14ac:dyDescent="0.3">
      <c r="K245"/>
    </row>
    <row r="246" spans="11:11" x14ac:dyDescent="0.3">
      <c r="K246"/>
    </row>
    <row r="247" spans="11:11" x14ac:dyDescent="0.3">
      <c r="K247"/>
    </row>
    <row r="248" spans="11:11" x14ac:dyDescent="0.3">
      <c r="K248"/>
    </row>
    <row r="249" spans="11:11" x14ac:dyDescent="0.3">
      <c r="K249"/>
    </row>
    <row r="250" spans="11:11" x14ac:dyDescent="0.3">
      <c r="K250"/>
    </row>
    <row r="251" spans="11:11" x14ac:dyDescent="0.3">
      <c r="K251"/>
    </row>
    <row r="252" spans="11:11" x14ac:dyDescent="0.3">
      <c r="K252"/>
    </row>
    <row r="253" spans="11:11" x14ac:dyDescent="0.3">
      <c r="K253"/>
    </row>
    <row r="254" spans="11:11" x14ac:dyDescent="0.3">
      <c r="K254"/>
    </row>
    <row r="255" spans="11:11" x14ac:dyDescent="0.3">
      <c r="K255"/>
    </row>
    <row r="256" spans="11:11" x14ac:dyDescent="0.3">
      <c r="K256"/>
    </row>
    <row r="257" spans="11:11" x14ac:dyDescent="0.3">
      <c r="K257"/>
    </row>
    <row r="258" spans="11:11" x14ac:dyDescent="0.3">
      <c r="K258"/>
    </row>
    <row r="259" spans="11:11" x14ac:dyDescent="0.3">
      <c r="K259"/>
    </row>
    <row r="260" spans="11:11" x14ac:dyDescent="0.3">
      <c r="K260"/>
    </row>
    <row r="261" spans="11:11" x14ac:dyDescent="0.3">
      <c r="K261"/>
    </row>
    <row r="262" spans="11:11" x14ac:dyDescent="0.3">
      <c r="K262"/>
    </row>
    <row r="263" spans="11:11" x14ac:dyDescent="0.3">
      <c r="K263"/>
    </row>
    <row r="264" spans="11:11" x14ac:dyDescent="0.3">
      <c r="K264"/>
    </row>
    <row r="265" spans="11:11" x14ac:dyDescent="0.3">
      <c r="K265"/>
    </row>
    <row r="266" spans="11:11" x14ac:dyDescent="0.3">
      <c r="K266"/>
    </row>
    <row r="267" spans="11:11" x14ac:dyDescent="0.3">
      <c r="K267"/>
    </row>
    <row r="268" spans="11:11" x14ac:dyDescent="0.3">
      <c r="K268"/>
    </row>
    <row r="269" spans="11:11" x14ac:dyDescent="0.3">
      <c r="K269"/>
    </row>
    <row r="270" spans="11:11" x14ac:dyDescent="0.3">
      <c r="K270"/>
    </row>
    <row r="271" spans="11:11" x14ac:dyDescent="0.3">
      <c r="K271"/>
    </row>
    <row r="272" spans="11:11" x14ac:dyDescent="0.3">
      <c r="K272"/>
    </row>
    <row r="273" spans="11:11" x14ac:dyDescent="0.3">
      <c r="K273"/>
    </row>
    <row r="274" spans="11:11" x14ac:dyDescent="0.3">
      <c r="K274"/>
    </row>
    <row r="275" spans="11:11" x14ac:dyDescent="0.3">
      <c r="K275"/>
    </row>
    <row r="276" spans="11:11" x14ac:dyDescent="0.3">
      <c r="K276"/>
    </row>
    <row r="277" spans="11:11" x14ac:dyDescent="0.3">
      <c r="K277"/>
    </row>
    <row r="278" spans="11:11" x14ac:dyDescent="0.3">
      <c r="K278"/>
    </row>
    <row r="279" spans="11:11" x14ac:dyDescent="0.3">
      <c r="K279"/>
    </row>
    <row r="280" spans="11:11" x14ac:dyDescent="0.3">
      <c r="K280"/>
    </row>
    <row r="281" spans="11:11" x14ac:dyDescent="0.3">
      <c r="K281"/>
    </row>
    <row r="282" spans="11:11" x14ac:dyDescent="0.3">
      <c r="K282"/>
    </row>
    <row r="283" spans="11:11" x14ac:dyDescent="0.3">
      <c r="K283"/>
    </row>
    <row r="284" spans="11:11" x14ac:dyDescent="0.3">
      <c r="K284"/>
    </row>
    <row r="285" spans="11:11" x14ac:dyDescent="0.3">
      <c r="K285"/>
    </row>
    <row r="286" spans="11:11" x14ac:dyDescent="0.3">
      <c r="K286"/>
    </row>
    <row r="287" spans="11:11" x14ac:dyDescent="0.3">
      <c r="K287"/>
    </row>
    <row r="288" spans="11:11" x14ac:dyDescent="0.3">
      <c r="K288"/>
    </row>
    <row r="289" spans="11:11" x14ac:dyDescent="0.3">
      <c r="K289"/>
    </row>
    <row r="290" spans="11:11" x14ac:dyDescent="0.3">
      <c r="K290"/>
    </row>
    <row r="291" spans="11:11" x14ac:dyDescent="0.3">
      <c r="K291"/>
    </row>
    <row r="292" spans="11:11" x14ac:dyDescent="0.3">
      <c r="K292"/>
    </row>
    <row r="293" spans="11:11" x14ac:dyDescent="0.3">
      <c r="K293"/>
    </row>
    <row r="294" spans="11:11" x14ac:dyDescent="0.3">
      <c r="K294"/>
    </row>
    <row r="295" spans="11:11" x14ac:dyDescent="0.3">
      <c r="K295"/>
    </row>
    <row r="296" spans="11:11" x14ac:dyDescent="0.3">
      <c r="K296"/>
    </row>
    <row r="297" spans="11:11" x14ac:dyDescent="0.3">
      <c r="K297"/>
    </row>
    <row r="298" spans="11:11" x14ac:dyDescent="0.3">
      <c r="K298"/>
    </row>
    <row r="299" spans="11:11" x14ac:dyDescent="0.3">
      <c r="K299"/>
    </row>
    <row r="300" spans="11:11" x14ac:dyDescent="0.3">
      <c r="K300"/>
    </row>
    <row r="301" spans="11:11" x14ac:dyDescent="0.3">
      <c r="K301"/>
    </row>
    <row r="302" spans="11:11" x14ac:dyDescent="0.3">
      <c r="K302"/>
    </row>
    <row r="303" spans="11:11" x14ac:dyDescent="0.3">
      <c r="K303"/>
    </row>
    <row r="304" spans="11:11" x14ac:dyDescent="0.3">
      <c r="K304"/>
    </row>
    <row r="305" spans="11:11" x14ac:dyDescent="0.3">
      <c r="K305"/>
    </row>
    <row r="306" spans="11:11" x14ac:dyDescent="0.3">
      <c r="K306"/>
    </row>
    <row r="307" spans="11:11" x14ac:dyDescent="0.3">
      <c r="K307"/>
    </row>
    <row r="308" spans="11:11" x14ac:dyDescent="0.3">
      <c r="K308"/>
    </row>
    <row r="309" spans="11:11" x14ac:dyDescent="0.3">
      <c r="K309"/>
    </row>
    <row r="310" spans="11:11" x14ac:dyDescent="0.3">
      <c r="K310"/>
    </row>
    <row r="311" spans="11:11" x14ac:dyDescent="0.3">
      <c r="K311"/>
    </row>
    <row r="312" spans="11:11" x14ac:dyDescent="0.3">
      <c r="K312"/>
    </row>
    <row r="313" spans="11:11" x14ac:dyDescent="0.3">
      <c r="K313"/>
    </row>
    <row r="314" spans="11:11" x14ac:dyDescent="0.3">
      <c r="K314"/>
    </row>
    <row r="315" spans="11:11" x14ac:dyDescent="0.3">
      <c r="K315"/>
    </row>
    <row r="316" spans="11:11" x14ac:dyDescent="0.3">
      <c r="K316"/>
    </row>
    <row r="317" spans="11:11" x14ac:dyDescent="0.3">
      <c r="K317"/>
    </row>
    <row r="318" spans="11:11" x14ac:dyDescent="0.3">
      <c r="K318"/>
    </row>
    <row r="319" spans="11:11" x14ac:dyDescent="0.3">
      <c r="K319"/>
    </row>
    <row r="320" spans="11:11" x14ac:dyDescent="0.3">
      <c r="K320"/>
    </row>
    <row r="321" spans="11:11" x14ac:dyDescent="0.3">
      <c r="K321"/>
    </row>
    <row r="322" spans="11:11" x14ac:dyDescent="0.3">
      <c r="K322"/>
    </row>
    <row r="323" spans="11:11" x14ac:dyDescent="0.3">
      <c r="K323"/>
    </row>
    <row r="324" spans="11:11" x14ac:dyDescent="0.3">
      <c r="K324"/>
    </row>
    <row r="325" spans="11:11" x14ac:dyDescent="0.3">
      <c r="K325"/>
    </row>
    <row r="326" spans="11:11" x14ac:dyDescent="0.3">
      <c r="K326"/>
    </row>
    <row r="327" spans="11:11" x14ac:dyDescent="0.3">
      <c r="K327"/>
    </row>
    <row r="328" spans="11:11" x14ac:dyDescent="0.3">
      <c r="K328"/>
    </row>
    <row r="329" spans="11:11" x14ac:dyDescent="0.3">
      <c r="K329"/>
    </row>
    <row r="330" spans="11:11" x14ac:dyDescent="0.3">
      <c r="K330"/>
    </row>
    <row r="331" spans="11:11" x14ac:dyDescent="0.3">
      <c r="K331"/>
    </row>
    <row r="332" spans="11:11" x14ac:dyDescent="0.3">
      <c r="K332"/>
    </row>
    <row r="333" spans="11:11" x14ac:dyDescent="0.3">
      <c r="K333"/>
    </row>
    <row r="334" spans="11:11" x14ac:dyDescent="0.3">
      <c r="K334"/>
    </row>
    <row r="335" spans="11:11" x14ac:dyDescent="0.3">
      <c r="K335"/>
    </row>
    <row r="336" spans="11:11" x14ac:dyDescent="0.3">
      <c r="K336"/>
    </row>
    <row r="337" spans="11:11" x14ac:dyDescent="0.3">
      <c r="K337"/>
    </row>
    <row r="338" spans="11:11" x14ac:dyDescent="0.3">
      <c r="K338"/>
    </row>
    <row r="339" spans="11:11" x14ac:dyDescent="0.3">
      <c r="K339"/>
    </row>
    <row r="340" spans="11:11" x14ac:dyDescent="0.3">
      <c r="K340"/>
    </row>
    <row r="341" spans="11:11" x14ac:dyDescent="0.3">
      <c r="K341"/>
    </row>
    <row r="342" spans="11:11" x14ac:dyDescent="0.3">
      <c r="K342"/>
    </row>
    <row r="343" spans="11:11" x14ac:dyDescent="0.3">
      <c r="K343"/>
    </row>
    <row r="344" spans="11:11" x14ac:dyDescent="0.3">
      <c r="K344"/>
    </row>
    <row r="345" spans="11:11" x14ac:dyDescent="0.3">
      <c r="K345"/>
    </row>
    <row r="346" spans="11:11" x14ac:dyDescent="0.3">
      <c r="K346"/>
    </row>
    <row r="347" spans="11:11" x14ac:dyDescent="0.3">
      <c r="K347"/>
    </row>
    <row r="348" spans="11:11" x14ac:dyDescent="0.3">
      <c r="K348"/>
    </row>
    <row r="349" spans="11:11" x14ac:dyDescent="0.3">
      <c r="K349"/>
    </row>
    <row r="350" spans="11:11" x14ac:dyDescent="0.3">
      <c r="K350"/>
    </row>
    <row r="351" spans="11:11" x14ac:dyDescent="0.3">
      <c r="K351"/>
    </row>
    <row r="352" spans="11:11" x14ac:dyDescent="0.3">
      <c r="K352"/>
    </row>
    <row r="353" spans="11:11" x14ac:dyDescent="0.3">
      <c r="K353"/>
    </row>
    <row r="354" spans="11:11" x14ac:dyDescent="0.3">
      <c r="K354"/>
    </row>
    <row r="355" spans="11:11" x14ac:dyDescent="0.3">
      <c r="K355"/>
    </row>
    <row r="356" spans="11:11" x14ac:dyDescent="0.3">
      <c r="K356"/>
    </row>
    <row r="357" spans="11:11" x14ac:dyDescent="0.3">
      <c r="K357"/>
    </row>
    <row r="358" spans="11:11" x14ac:dyDescent="0.3">
      <c r="K358"/>
    </row>
    <row r="359" spans="11:11" x14ac:dyDescent="0.3">
      <c r="K359"/>
    </row>
    <row r="360" spans="11:11" x14ac:dyDescent="0.3">
      <c r="K360"/>
    </row>
    <row r="361" spans="11:11" x14ac:dyDescent="0.3">
      <c r="K361"/>
    </row>
    <row r="362" spans="11:11" x14ac:dyDescent="0.3">
      <c r="K362"/>
    </row>
    <row r="363" spans="11:11" x14ac:dyDescent="0.3">
      <c r="K363"/>
    </row>
    <row r="364" spans="11:11" x14ac:dyDescent="0.3">
      <c r="K364"/>
    </row>
    <row r="365" spans="11:11" x14ac:dyDescent="0.3">
      <c r="K365"/>
    </row>
    <row r="366" spans="11:11" x14ac:dyDescent="0.3">
      <c r="K366"/>
    </row>
    <row r="367" spans="11:11" x14ac:dyDescent="0.3">
      <c r="K367"/>
    </row>
    <row r="368" spans="11:11" x14ac:dyDescent="0.3">
      <c r="K368"/>
    </row>
    <row r="369" spans="11:11" x14ac:dyDescent="0.3">
      <c r="K369"/>
    </row>
    <row r="370" spans="11:11" x14ac:dyDescent="0.3">
      <c r="K370"/>
    </row>
    <row r="371" spans="11:11" x14ac:dyDescent="0.3">
      <c r="K371"/>
    </row>
    <row r="372" spans="11:11" x14ac:dyDescent="0.3">
      <c r="K372"/>
    </row>
    <row r="373" spans="11:11" x14ac:dyDescent="0.3">
      <c r="K373"/>
    </row>
    <row r="374" spans="11:11" x14ac:dyDescent="0.3">
      <c r="K374"/>
    </row>
    <row r="375" spans="11:11" x14ac:dyDescent="0.3">
      <c r="K375"/>
    </row>
    <row r="376" spans="11:11" x14ac:dyDescent="0.3">
      <c r="K376"/>
    </row>
    <row r="377" spans="11:11" x14ac:dyDescent="0.3">
      <c r="K377"/>
    </row>
    <row r="378" spans="11:11" x14ac:dyDescent="0.3">
      <c r="K378"/>
    </row>
    <row r="379" spans="11:11" x14ac:dyDescent="0.3">
      <c r="K379"/>
    </row>
    <row r="380" spans="11:11" x14ac:dyDescent="0.3">
      <c r="K380"/>
    </row>
    <row r="381" spans="11:11" x14ac:dyDescent="0.3">
      <c r="K381"/>
    </row>
    <row r="382" spans="11:11" x14ac:dyDescent="0.3">
      <c r="K382"/>
    </row>
    <row r="383" spans="11:11" x14ac:dyDescent="0.3">
      <c r="K383"/>
    </row>
    <row r="384" spans="11:11" x14ac:dyDescent="0.3">
      <c r="K384"/>
    </row>
    <row r="385" spans="11:11" x14ac:dyDescent="0.3">
      <c r="K385"/>
    </row>
    <row r="386" spans="11:11" x14ac:dyDescent="0.3">
      <c r="K386"/>
    </row>
    <row r="387" spans="11:11" x14ac:dyDescent="0.3">
      <c r="K387"/>
    </row>
    <row r="388" spans="11:11" x14ac:dyDescent="0.3">
      <c r="K388"/>
    </row>
    <row r="389" spans="11:11" x14ac:dyDescent="0.3">
      <c r="K389"/>
    </row>
    <row r="390" spans="11:11" x14ac:dyDescent="0.3">
      <c r="K390"/>
    </row>
    <row r="391" spans="11:11" x14ac:dyDescent="0.3">
      <c r="K391"/>
    </row>
    <row r="392" spans="11:11" x14ac:dyDescent="0.3">
      <c r="K392"/>
    </row>
    <row r="393" spans="11:11" x14ac:dyDescent="0.3">
      <c r="K393"/>
    </row>
    <row r="394" spans="11:11" x14ac:dyDescent="0.3">
      <c r="K394"/>
    </row>
    <row r="395" spans="11:11" x14ac:dyDescent="0.3">
      <c r="K395"/>
    </row>
    <row r="396" spans="11:11" x14ac:dyDescent="0.3">
      <c r="K396"/>
    </row>
    <row r="397" spans="11:11" x14ac:dyDescent="0.3">
      <c r="K397"/>
    </row>
    <row r="398" spans="11:11" x14ac:dyDescent="0.3">
      <c r="K398"/>
    </row>
    <row r="399" spans="11:11" x14ac:dyDescent="0.3">
      <c r="K399"/>
    </row>
    <row r="400" spans="11:11" x14ac:dyDescent="0.3">
      <c r="K400"/>
    </row>
    <row r="401" spans="11:11" x14ac:dyDescent="0.3">
      <c r="K401"/>
    </row>
    <row r="402" spans="11:11" x14ac:dyDescent="0.3">
      <c r="K402"/>
    </row>
    <row r="403" spans="11:11" x14ac:dyDescent="0.3">
      <c r="K403"/>
    </row>
    <row r="404" spans="11:11" x14ac:dyDescent="0.3">
      <c r="K404"/>
    </row>
    <row r="405" spans="11:11" x14ac:dyDescent="0.3">
      <c r="K405"/>
    </row>
    <row r="406" spans="11:11" x14ac:dyDescent="0.3">
      <c r="K406"/>
    </row>
    <row r="407" spans="11:11" x14ac:dyDescent="0.3">
      <c r="K407"/>
    </row>
    <row r="408" spans="11:11" x14ac:dyDescent="0.3">
      <c r="K408"/>
    </row>
    <row r="409" spans="11:11" x14ac:dyDescent="0.3">
      <c r="K409"/>
    </row>
    <row r="410" spans="11:11" x14ac:dyDescent="0.3">
      <c r="K410"/>
    </row>
    <row r="411" spans="11:11" x14ac:dyDescent="0.3">
      <c r="K411"/>
    </row>
    <row r="412" spans="11:11" x14ac:dyDescent="0.3">
      <c r="K412"/>
    </row>
    <row r="413" spans="11:11" x14ac:dyDescent="0.3">
      <c r="K413"/>
    </row>
    <row r="414" spans="11:11" x14ac:dyDescent="0.3">
      <c r="K414"/>
    </row>
    <row r="415" spans="11:11" x14ac:dyDescent="0.3">
      <c r="K415"/>
    </row>
    <row r="416" spans="11:11" x14ac:dyDescent="0.3">
      <c r="K416"/>
    </row>
    <row r="417" spans="11:11" x14ac:dyDescent="0.3">
      <c r="K417"/>
    </row>
    <row r="418" spans="11:11" x14ac:dyDescent="0.3">
      <c r="K418"/>
    </row>
    <row r="419" spans="11:11" x14ac:dyDescent="0.3">
      <c r="K419"/>
    </row>
    <row r="420" spans="11:11" x14ac:dyDescent="0.3">
      <c r="K420"/>
    </row>
    <row r="421" spans="11:11" x14ac:dyDescent="0.3">
      <c r="K421"/>
    </row>
    <row r="422" spans="11:11" x14ac:dyDescent="0.3">
      <c r="K422"/>
    </row>
    <row r="423" spans="11:11" x14ac:dyDescent="0.3">
      <c r="K423"/>
    </row>
    <row r="424" spans="11:11" x14ac:dyDescent="0.3">
      <c r="K424"/>
    </row>
    <row r="425" spans="11:11" x14ac:dyDescent="0.3">
      <c r="K425"/>
    </row>
    <row r="426" spans="11:11" x14ac:dyDescent="0.3">
      <c r="K426"/>
    </row>
    <row r="427" spans="11:11" x14ac:dyDescent="0.3">
      <c r="K427"/>
    </row>
    <row r="428" spans="11:11" x14ac:dyDescent="0.3">
      <c r="K428"/>
    </row>
    <row r="429" spans="11:11" x14ac:dyDescent="0.3">
      <c r="K429"/>
    </row>
    <row r="430" spans="11:11" x14ac:dyDescent="0.3">
      <c r="K430"/>
    </row>
    <row r="431" spans="11:11" x14ac:dyDescent="0.3">
      <c r="K431"/>
    </row>
    <row r="432" spans="11:11" x14ac:dyDescent="0.3">
      <c r="K432"/>
    </row>
    <row r="433" spans="11:11" x14ac:dyDescent="0.3">
      <c r="K433"/>
    </row>
    <row r="434" spans="11:11" x14ac:dyDescent="0.3">
      <c r="K434"/>
    </row>
    <row r="435" spans="11:11" x14ac:dyDescent="0.3">
      <c r="K435"/>
    </row>
    <row r="436" spans="11:11" x14ac:dyDescent="0.3">
      <c r="K436"/>
    </row>
    <row r="437" spans="11:11" x14ac:dyDescent="0.3">
      <c r="K437"/>
    </row>
    <row r="438" spans="11:11" x14ac:dyDescent="0.3">
      <c r="K438"/>
    </row>
    <row r="439" spans="11:11" x14ac:dyDescent="0.3">
      <c r="K439"/>
    </row>
    <row r="440" spans="11:11" x14ac:dyDescent="0.3">
      <c r="K440"/>
    </row>
    <row r="441" spans="11:11" x14ac:dyDescent="0.3">
      <c r="K441"/>
    </row>
    <row r="442" spans="11:11" x14ac:dyDescent="0.3">
      <c r="K442"/>
    </row>
    <row r="443" spans="11:11" x14ac:dyDescent="0.3">
      <c r="K443"/>
    </row>
    <row r="444" spans="11:11" x14ac:dyDescent="0.3">
      <c r="K444"/>
    </row>
    <row r="445" spans="11:11" x14ac:dyDescent="0.3">
      <c r="K445"/>
    </row>
    <row r="446" spans="11:11" x14ac:dyDescent="0.3">
      <c r="K446"/>
    </row>
    <row r="447" spans="11:11" x14ac:dyDescent="0.3">
      <c r="K447"/>
    </row>
    <row r="448" spans="11:11" x14ac:dyDescent="0.3">
      <c r="K448"/>
    </row>
    <row r="449" spans="11:11" x14ac:dyDescent="0.3">
      <c r="K449"/>
    </row>
    <row r="450" spans="11:11" x14ac:dyDescent="0.3">
      <c r="K450"/>
    </row>
    <row r="451" spans="11:11" x14ac:dyDescent="0.3">
      <c r="K451"/>
    </row>
    <row r="452" spans="11:11" x14ac:dyDescent="0.3">
      <c r="K452"/>
    </row>
    <row r="453" spans="11:11" x14ac:dyDescent="0.3">
      <c r="K453"/>
    </row>
    <row r="454" spans="11:11" x14ac:dyDescent="0.3">
      <c r="K454"/>
    </row>
    <row r="455" spans="11:11" x14ac:dyDescent="0.3">
      <c r="K455"/>
    </row>
    <row r="456" spans="11:11" x14ac:dyDescent="0.3">
      <c r="K456"/>
    </row>
    <row r="457" spans="11:11" x14ac:dyDescent="0.3">
      <c r="K457"/>
    </row>
    <row r="458" spans="11:11" x14ac:dyDescent="0.3">
      <c r="K458"/>
    </row>
    <row r="459" spans="11:11" x14ac:dyDescent="0.3">
      <c r="K459"/>
    </row>
    <row r="460" spans="11:11" x14ac:dyDescent="0.3">
      <c r="K460"/>
    </row>
    <row r="461" spans="11:11" x14ac:dyDescent="0.3">
      <c r="K461"/>
    </row>
    <row r="462" spans="11:11" x14ac:dyDescent="0.3">
      <c r="K462"/>
    </row>
    <row r="463" spans="11:11" x14ac:dyDescent="0.3">
      <c r="K463"/>
    </row>
    <row r="464" spans="11:11" x14ac:dyDescent="0.3">
      <c r="K464"/>
    </row>
    <row r="465" spans="11:11" x14ac:dyDescent="0.3">
      <c r="K465"/>
    </row>
    <row r="466" spans="11:11" x14ac:dyDescent="0.3">
      <c r="K466"/>
    </row>
    <row r="467" spans="11:11" x14ac:dyDescent="0.3">
      <c r="K467"/>
    </row>
    <row r="468" spans="11:11" x14ac:dyDescent="0.3">
      <c r="K468"/>
    </row>
    <row r="469" spans="11:11" x14ac:dyDescent="0.3">
      <c r="K469"/>
    </row>
    <row r="470" spans="11:11" x14ac:dyDescent="0.3">
      <c r="K470"/>
    </row>
    <row r="471" spans="11:11" x14ac:dyDescent="0.3">
      <c r="K471"/>
    </row>
    <row r="472" spans="11:11" x14ac:dyDescent="0.3">
      <c r="K472"/>
    </row>
    <row r="473" spans="11:11" x14ac:dyDescent="0.3">
      <c r="K473"/>
    </row>
    <row r="474" spans="11:11" x14ac:dyDescent="0.3">
      <c r="K474"/>
    </row>
    <row r="475" spans="11:11" x14ac:dyDescent="0.3">
      <c r="K475"/>
    </row>
    <row r="476" spans="11:11" x14ac:dyDescent="0.3">
      <c r="K476"/>
    </row>
    <row r="477" spans="11:11" x14ac:dyDescent="0.3">
      <c r="K477"/>
    </row>
    <row r="478" spans="11:11" x14ac:dyDescent="0.3">
      <c r="K478"/>
    </row>
    <row r="479" spans="11:11" x14ac:dyDescent="0.3">
      <c r="K479"/>
    </row>
    <row r="480" spans="11:11" x14ac:dyDescent="0.3">
      <c r="K480"/>
    </row>
    <row r="481" spans="11:11" x14ac:dyDescent="0.3">
      <c r="K481"/>
    </row>
    <row r="482" spans="11:11" x14ac:dyDescent="0.3">
      <c r="K482"/>
    </row>
    <row r="483" spans="11:11" x14ac:dyDescent="0.3">
      <c r="K483"/>
    </row>
    <row r="484" spans="11:11" x14ac:dyDescent="0.3">
      <c r="K484"/>
    </row>
    <row r="485" spans="11:11" x14ac:dyDescent="0.3">
      <c r="K485"/>
    </row>
    <row r="486" spans="11:11" x14ac:dyDescent="0.3">
      <c r="K486"/>
    </row>
    <row r="487" spans="11:11" x14ac:dyDescent="0.3">
      <c r="K487"/>
    </row>
    <row r="488" spans="11:11" x14ac:dyDescent="0.3">
      <c r="K488"/>
    </row>
    <row r="489" spans="11:11" x14ac:dyDescent="0.3">
      <c r="K489"/>
    </row>
    <row r="490" spans="11:11" x14ac:dyDescent="0.3">
      <c r="K490"/>
    </row>
    <row r="491" spans="11:11" x14ac:dyDescent="0.3">
      <c r="K491"/>
    </row>
    <row r="492" spans="11:11" x14ac:dyDescent="0.3">
      <c r="K492"/>
    </row>
    <row r="493" spans="11:11" x14ac:dyDescent="0.3">
      <c r="K493"/>
    </row>
    <row r="494" spans="11:11" x14ac:dyDescent="0.3">
      <c r="K494"/>
    </row>
    <row r="495" spans="11:11" x14ac:dyDescent="0.3">
      <c r="K495"/>
    </row>
    <row r="496" spans="11:11" x14ac:dyDescent="0.3">
      <c r="K496"/>
    </row>
    <row r="497" spans="11:11" x14ac:dyDescent="0.3">
      <c r="K497"/>
    </row>
    <row r="498" spans="11:11" x14ac:dyDescent="0.3">
      <c r="K498"/>
    </row>
    <row r="499" spans="11:11" x14ac:dyDescent="0.3">
      <c r="K499"/>
    </row>
    <row r="500" spans="11:11" x14ac:dyDescent="0.3">
      <c r="K500"/>
    </row>
    <row r="501" spans="11:11" x14ac:dyDescent="0.3">
      <c r="K501"/>
    </row>
    <row r="502" spans="11:11" x14ac:dyDescent="0.3">
      <c r="K502"/>
    </row>
    <row r="503" spans="11:11" x14ac:dyDescent="0.3">
      <c r="K503"/>
    </row>
    <row r="504" spans="11:11" x14ac:dyDescent="0.3">
      <c r="K504"/>
    </row>
    <row r="505" spans="11:11" x14ac:dyDescent="0.3">
      <c r="K505"/>
    </row>
    <row r="506" spans="11:11" x14ac:dyDescent="0.3">
      <c r="K506"/>
    </row>
    <row r="507" spans="11:11" x14ac:dyDescent="0.3">
      <c r="K507"/>
    </row>
    <row r="508" spans="11:11" x14ac:dyDescent="0.3">
      <c r="K508"/>
    </row>
    <row r="509" spans="11:11" x14ac:dyDescent="0.3">
      <c r="K509"/>
    </row>
    <row r="510" spans="11:11" x14ac:dyDescent="0.3">
      <c r="K510"/>
    </row>
    <row r="511" spans="11:11" x14ac:dyDescent="0.3">
      <c r="K511"/>
    </row>
    <row r="512" spans="11:11" x14ac:dyDescent="0.3">
      <c r="K512"/>
    </row>
    <row r="513" spans="11:11" x14ac:dyDescent="0.3">
      <c r="K513"/>
    </row>
    <row r="514" spans="11:11" x14ac:dyDescent="0.3">
      <c r="K514"/>
    </row>
    <row r="515" spans="11:11" x14ac:dyDescent="0.3">
      <c r="K515"/>
    </row>
    <row r="516" spans="11:11" x14ac:dyDescent="0.3">
      <c r="K516"/>
    </row>
    <row r="517" spans="11:11" x14ac:dyDescent="0.3">
      <c r="K517"/>
    </row>
    <row r="518" spans="11:11" x14ac:dyDescent="0.3">
      <c r="K518"/>
    </row>
    <row r="519" spans="11:11" x14ac:dyDescent="0.3">
      <c r="K519"/>
    </row>
    <row r="520" spans="11:11" x14ac:dyDescent="0.3">
      <c r="K520"/>
    </row>
    <row r="521" spans="11:11" x14ac:dyDescent="0.3">
      <c r="K521"/>
    </row>
    <row r="522" spans="11:11" x14ac:dyDescent="0.3">
      <c r="K522"/>
    </row>
    <row r="523" spans="11:11" x14ac:dyDescent="0.3">
      <c r="K523"/>
    </row>
    <row r="524" spans="11:11" x14ac:dyDescent="0.3">
      <c r="K524"/>
    </row>
    <row r="525" spans="11:11" x14ac:dyDescent="0.3">
      <c r="K525"/>
    </row>
    <row r="526" spans="11:11" x14ac:dyDescent="0.3">
      <c r="K526"/>
    </row>
    <row r="527" spans="11:11" x14ac:dyDescent="0.3">
      <c r="K527"/>
    </row>
    <row r="528" spans="11:11" x14ac:dyDescent="0.3">
      <c r="K528"/>
    </row>
    <row r="529" spans="11:11" x14ac:dyDescent="0.3">
      <c r="K529"/>
    </row>
    <row r="530" spans="11:11" x14ac:dyDescent="0.3">
      <c r="K530"/>
    </row>
    <row r="531" spans="11:11" x14ac:dyDescent="0.3">
      <c r="K531"/>
    </row>
    <row r="532" spans="11:11" x14ac:dyDescent="0.3">
      <c r="K532"/>
    </row>
    <row r="533" spans="11:11" x14ac:dyDescent="0.3">
      <c r="K533"/>
    </row>
    <row r="534" spans="11:11" x14ac:dyDescent="0.3">
      <c r="K534"/>
    </row>
    <row r="535" spans="11:11" x14ac:dyDescent="0.3">
      <c r="K535"/>
    </row>
    <row r="536" spans="11:11" x14ac:dyDescent="0.3">
      <c r="K536"/>
    </row>
    <row r="537" spans="11:11" x14ac:dyDescent="0.3">
      <c r="K537"/>
    </row>
    <row r="538" spans="11:11" x14ac:dyDescent="0.3">
      <c r="K538"/>
    </row>
    <row r="539" spans="11:11" x14ac:dyDescent="0.3">
      <c r="K539"/>
    </row>
    <row r="540" spans="11:11" x14ac:dyDescent="0.3">
      <c r="K540"/>
    </row>
    <row r="541" spans="11:11" x14ac:dyDescent="0.3">
      <c r="K541"/>
    </row>
    <row r="542" spans="11:11" x14ac:dyDescent="0.3">
      <c r="K542"/>
    </row>
    <row r="543" spans="11:11" x14ac:dyDescent="0.3">
      <c r="K543"/>
    </row>
    <row r="544" spans="11:11" x14ac:dyDescent="0.3">
      <c r="K544"/>
    </row>
    <row r="545" spans="11:11" x14ac:dyDescent="0.3">
      <c r="K545"/>
    </row>
    <row r="546" spans="11:11" x14ac:dyDescent="0.3">
      <c r="K546"/>
    </row>
    <row r="547" spans="11:11" x14ac:dyDescent="0.3">
      <c r="K547"/>
    </row>
    <row r="548" spans="11:11" x14ac:dyDescent="0.3">
      <c r="K548"/>
    </row>
    <row r="549" spans="11:11" x14ac:dyDescent="0.3">
      <c r="K549"/>
    </row>
    <row r="550" spans="11:11" x14ac:dyDescent="0.3">
      <c r="K550"/>
    </row>
    <row r="551" spans="11:11" x14ac:dyDescent="0.3">
      <c r="K551"/>
    </row>
    <row r="552" spans="11:11" x14ac:dyDescent="0.3">
      <c r="K552"/>
    </row>
    <row r="553" spans="11:11" x14ac:dyDescent="0.3">
      <c r="K553"/>
    </row>
    <row r="554" spans="11:11" x14ac:dyDescent="0.3">
      <c r="K554"/>
    </row>
    <row r="555" spans="11:11" x14ac:dyDescent="0.3">
      <c r="K555"/>
    </row>
    <row r="556" spans="11:11" x14ac:dyDescent="0.3">
      <c r="K556"/>
    </row>
    <row r="557" spans="11:11" x14ac:dyDescent="0.3">
      <c r="K557"/>
    </row>
    <row r="558" spans="11:11" x14ac:dyDescent="0.3">
      <c r="K558"/>
    </row>
    <row r="559" spans="11:11" x14ac:dyDescent="0.3">
      <c r="K559"/>
    </row>
    <row r="560" spans="11:11" x14ac:dyDescent="0.3">
      <c r="K560"/>
    </row>
    <row r="561" spans="11:11" x14ac:dyDescent="0.3">
      <c r="K561"/>
    </row>
    <row r="562" spans="11:11" x14ac:dyDescent="0.3">
      <c r="K562"/>
    </row>
    <row r="563" spans="11:11" x14ac:dyDescent="0.3">
      <c r="K563"/>
    </row>
    <row r="564" spans="11:11" x14ac:dyDescent="0.3">
      <c r="K564"/>
    </row>
    <row r="565" spans="11:11" x14ac:dyDescent="0.3">
      <c r="K565"/>
    </row>
    <row r="566" spans="11:11" x14ac:dyDescent="0.3">
      <c r="K566"/>
    </row>
    <row r="567" spans="11:11" x14ac:dyDescent="0.3">
      <c r="K567"/>
    </row>
    <row r="568" spans="11:11" x14ac:dyDescent="0.3">
      <c r="K568"/>
    </row>
    <row r="569" spans="11:11" x14ac:dyDescent="0.3">
      <c r="K569"/>
    </row>
    <row r="570" spans="11:11" x14ac:dyDescent="0.3">
      <c r="K570"/>
    </row>
    <row r="571" spans="11:11" x14ac:dyDescent="0.3">
      <c r="K571"/>
    </row>
    <row r="572" spans="11:11" x14ac:dyDescent="0.3">
      <c r="K572"/>
    </row>
    <row r="573" spans="11:11" x14ac:dyDescent="0.3">
      <c r="K573"/>
    </row>
    <row r="574" spans="11:11" x14ac:dyDescent="0.3">
      <c r="K574"/>
    </row>
    <row r="575" spans="11:11" x14ac:dyDescent="0.3">
      <c r="K575"/>
    </row>
    <row r="576" spans="11:11" x14ac:dyDescent="0.3">
      <c r="K576"/>
    </row>
    <row r="577" spans="11:11" x14ac:dyDescent="0.3">
      <c r="K577"/>
    </row>
    <row r="578" spans="11:11" x14ac:dyDescent="0.3">
      <c r="K578"/>
    </row>
    <row r="579" spans="11:11" x14ac:dyDescent="0.3">
      <c r="K579"/>
    </row>
    <row r="580" spans="11:11" x14ac:dyDescent="0.3">
      <c r="K580"/>
    </row>
    <row r="581" spans="11:11" x14ac:dyDescent="0.3">
      <c r="K581"/>
    </row>
    <row r="582" spans="11:11" x14ac:dyDescent="0.3">
      <c r="K582"/>
    </row>
    <row r="583" spans="11:11" x14ac:dyDescent="0.3">
      <c r="K583"/>
    </row>
    <row r="584" spans="11:11" x14ac:dyDescent="0.3">
      <c r="K584"/>
    </row>
    <row r="585" spans="11:11" x14ac:dyDescent="0.3">
      <c r="K585"/>
    </row>
    <row r="586" spans="11:11" x14ac:dyDescent="0.3">
      <c r="K586"/>
    </row>
    <row r="587" spans="11:11" x14ac:dyDescent="0.3">
      <c r="K587"/>
    </row>
    <row r="588" spans="11:11" x14ac:dyDescent="0.3">
      <c r="K588"/>
    </row>
    <row r="589" spans="11:11" x14ac:dyDescent="0.3">
      <c r="K589"/>
    </row>
    <row r="590" spans="11:11" x14ac:dyDescent="0.3">
      <c r="K590"/>
    </row>
    <row r="591" spans="11:11" x14ac:dyDescent="0.3">
      <c r="K591"/>
    </row>
    <row r="592" spans="11:11" x14ac:dyDescent="0.3">
      <c r="K592"/>
    </row>
    <row r="593" spans="11:11" x14ac:dyDescent="0.3">
      <c r="K593"/>
    </row>
    <row r="594" spans="11:11" x14ac:dyDescent="0.3">
      <c r="K594"/>
    </row>
    <row r="595" spans="11:11" x14ac:dyDescent="0.3">
      <c r="K595"/>
    </row>
    <row r="596" spans="11:11" x14ac:dyDescent="0.3">
      <c r="K596"/>
    </row>
    <row r="597" spans="11:11" x14ac:dyDescent="0.3">
      <c r="K597"/>
    </row>
    <row r="598" spans="11:11" x14ac:dyDescent="0.3">
      <c r="K598"/>
    </row>
    <row r="599" spans="11:11" x14ac:dyDescent="0.3">
      <c r="K599"/>
    </row>
    <row r="600" spans="11:11" x14ac:dyDescent="0.3">
      <c r="K600"/>
    </row>
    <row r="601" spans="11:11" x14ac:dyDescent="0.3">
      <c r="K601"/>
    </row>
    <row r="602" spans="11:11" x14ac:dyDescent="0.3">
      <c r="K602"/>
    </row>
    <row r="603" spans="11:11" x14ac:dyDescent="0.3">
      <c r="K603"/>
    </row>
    <row r="604" spans="11:11" x14ac:dyDescent="0.3">
      <c r="K604"/>
    </row>
    <row r="605" spans="11:11" x14ac:dyDescent="0.3">
      <c r="K605"/>
    </row>
    <row r="606" spans="11:11" x14ac:dyDescent="0.3">
      <c r="K606"/>
    </row>
    <row r="607" spans="11:11" x14ac:dyDescent="0.3">
      <c r="K607"/>
    </row>
    <row r="608" spans="11:11" x14ac:dyDescent="0.3">
      <c r="K608"/>
    </row>
    <row r="609" spans="11:11" x14ac:dyDescent="0.3">
      <c r="K609"/>
    </row>
    <row r="610" spans="11:11" x14ac:dyDescent="0.3">
      <c r="K610"/>
    </row>
    <row r="611" spans="11:11" x14ac:dyDescent="0.3">
      <c r="K611"/>
    </row>
    <row r="612" spans="11:11" x14ac:dyDescent="0.3">
      <c r="K612"/>
    </row>
    <row r="613" spans="11:11" x14ac:dyDescent="0.3">
      <c r="K613"/>
    </row>
    <row r="614" spans="11:11" x14ac:dyDescent="0.3">
      <c r="K614"/>
    </row>
    <row r="615" spans="11:11" x14ac:dyDescent="0.3">
      <c r="K615"/>
    </row>
    <row r="616" spans="11:11" x14ac:dyDescent="0.3">
      <c r="K616"/>
    </row>
    <row r="617" spans="11:11" x14ac:dyDescent="0.3">
      <c r="K617"/>
    </row>
    <row r="618" spans="11:11" x14ac:dyDescent="0.3">
      <c r="K618"/>
    </row>
    <row r="619" spans="11:11" x14ac:dyDescent="0.3">
      <c r="K619"/>
    </row>
    <row r="620" spans="11:11" x14ac:dyDescent="0.3">
      <c r="K620"/>
    </row>
    <row r="621" spans="11:11" x14ac:dyDescent="0.3">
      <c r="K621"/>
    </row>
    <row r="622" spans="11:11" x14ac:dyDescent="0.3">
      <c r="K622"/>
    </row>
    <row r="623" spans="11:11" x14ac:dyDescent="0.3">
      <c r="K623"/>
    </row>
    <row r="624" spans="11:11" x14ac:dyDescent="0.3">
      <c r="K624"/>
    </row>
    <row r="625" spans="11:11" x14ac:dyDescent="0.3">
      <c r="K625"/>
    </row>
    <row r="626" spans="11:11" x14ac:dyDescent="0.3">
      <c r="K626"/>
    </row>
    <row r="627" spans="11:11" x14ac:dyDescent="0.3">
      <c r="K627"/>
    </row>
    <row r="628" spans="11:11" x14ac:dyDescent="0.3">
      <c r="K628"/>
    </row>
    <row r="629" spans="11:11" x14ac:dyDescent="0.3">
      <c r="K629"/>
    </row>
    <row r="630" spans="11:11" x14ac:dyDescent="0.3">
      <c r="K630"/>
    </row>
    <row r="631" spans="11:11" x14ac:dyDescent="0.3">
      <c r="K631"/>
    </row>
    <row r="632" spans="11:11" x14ac:dyDescent="0.3">
      <c r="K632"/>
    </row>
    <row r="633" spans="11:11" x14ac:dyDescent="0.3">
      <c r="K633"/>
    </row>
    <row r="634" spans="11:11" x14ac:dyDescent="0.3">
      <c r="K634"/>
    </row>
    <row r="635" spans="11:11" x14ac:dyDescent="0.3">
      <c r="K635"/>
    </row>
    <row r="636" spans="11:11" x14ac:dyDescent="0.3">
      <c r="K636"/>
    </row>
    <row r="637" spans="11:11" x14ac:dyDescent="0.3">
      <c r="K637"/>
    </row>
    <row r="638" spans="11:11" x14ac:dyDescent="0.3">
      <c r="K638"/>
    </row>
    <row r="639" spans="11:11" x14ac:dyDescent="0.3">
      <c r="K639"/>
    </row>
    <row r="640" spans="11:11" x14ac:dyDescent="0.3">
      <c r="K640"/>
    </row>
    <row r="641" spans="11:11" x14ac:dyDescent="0.3">
      <c r="K641"/>
    </row>
    <row r="642" spans="11:11" x14ac:dyDescent="0.3">
      <c r="K642"/>
    </row>
    <row r="643" spans="11:11" x14ac:dyDescent="0.3">
      <c r="K643"/>
    </row>
    <row r="644" spans="11:11" x14ac:dyDescent="0.3">
      <c r="K644"/>
    </row>
    <row r="645" spans="11:11" x14ac:dyDescent="0.3">
      <c r="K645"/>
    </row>
    <row r="646" spans="11:11" x14ac:dyDescent="0.3">
      <c r="K646"/>
    </row>
    <row r="647" spans="11:11" x14ac:dyDescent="0.3">
      <c r="K647"/>
    </row>
    <row r="648" spans="11:11" x14ac:dyDescent="0.3">
      <c r="K648"/>
    </row>
    <row r="649" spans="11:11" x14ac:dyDescent="0.3">
      <c r="K649"/>
    </row>
    <row r="650" spans="11:11" x14ac:dyDescent="0.3">
      <c r="K650"/>
    </row>
    <row r="651" spans="11:11" x14ac:dyDescent="0.3">
      <c r="K651"/>
    </row>
    <row r="652" spans="11:11" x14ac:dyDescent="0.3">
      <c r="K652"/>
    </row>
    <row r="653" spans="11:11" x14ac:dyDescent="0.3">
      <c r="K653"/>
    </row>
    <row r="654" spans="11:11" x14ac:dyDescent="0.3">
      <c r="K654"/>
    </row>
    <row r="655" spans="11:11" x14ac:dyDescent="0.3">
      <c r="K655"/>
    </row>
    <row r="656" spans="11:11" x14ac:dyDescent="0.3">
      <c r="K656"/>
    </row>
    <row r="657" spans="11:11" x14ac:dyDescent="0.3">
      <c r="K657"/>
    </row>
    <row r="658" spans="11:11" x14ac:dyDescent="0.3">
      <c r="K658"/>
    </row>
    <row r="659" spans="11:11" x14ac:dyDescent="0.3">
      <c r="K659"/>
    </row>
    <row r="660" spans="11:11" x14ac:dyDescent="0.3">
      <c r="K660"/>
    </row>
    <row r="661" spans="11:11" x14ac:dyDescent="0.3">
      <c r="K661"/>
    </row>
    <row r="662" spans="11:11" x14ac:dyDescent="0.3">
      <c r="K662"/>
    </row>
    <row r="663" spans="11:11" x14ac:dyDescent="0.3">
      <c r="K663"/>
    </row>
    <row r="664" spans="11:11" x14ac:dyDescent="0.3">
      <c r="K664"/>
    </row>
    <row r="665" spans="11:11" x14ac:dyDescent="0.3">
      <c r="K665"/>
    </row>
    <row r="666" spans="11:11" x14ac:dyDescent="0.3">
      <c r="K666"/>
    </row>
    <row r="667" spans="11:11" x14ac:dyDescent="0.3">
      <c r="K667"/>
    </row>
    <row r="668" spans="11:11" x14ac:dyDescent="0.3">
      <c r="K668"/>
    </row>
    <row r="669" spans="11:11" x14ac:dyDescent="0.3">
      <c r="K669"/>
    </row>
    <row r="670" spans="11:11" x14ac:dyDescent="0.3">
      <c r="K670"/>
    </row>
    <row r="671" spans="11:11" x14ac:dyDescent="0.3">
      <c r="K671"/>
    </row>
    <row r="672" spans="11:11" x14ac:dyDescent="0.3">
      <c r="K672"/>
    </row>
    <row r="673" spans="11:11" x14ac:dyDescent="0.3">
      <c r="K673"/>
    </row>
    <row r="674" spans="11:11" x14ac:dyDescent="0.3">
      <c r="K674"/>
    </row>
    <row r="675" spans="11:11" x14ac:dyDescent="0.3">
      <c r="K675"/>
    </row>
    <row r="676" spans="11:11" x14ac:dyDescent="0.3">
      <c r="K676"/>
    </row>
    <row r="677" spans="11:11" x14ac:dyDescent="0.3">
      <c r="K677"/>
    </row>
    <row r="678" spans="11:11" x14ac:dyDescent="0.3">
      <c r="K678"/>
    </row>
    <row r="679" spans="11:11" x14ac:dyDescent="0.3">
      <c r="K679"/>
    </row>
    <row r="680" spans="11:11" x14ac:dyDescent="0.3">
      <c r="K680"/>
    </row>
    <row r="681" spans="11:11" x14ac:dyDescent="0.3">
      <c r="K681"/>
    </row>
    <row r="682" spans="11:11" x14ac:dyDescent="0.3">
      <c r="K682"/>
    </row>
    <row r="683" spans="11:11" x14ac:dyDescent="0.3">
      <c r="K683"/>
    </row>
    <row r="684" spans="11:11" x14ac:dyDescent="0.3">
      <c r="K684"/>
    </row>
    <row r="685" spans="11:11" x14ac:dyDescent="0.3">
      <c r="K685"/>
    </row>
    <row r="686" spans="11:11" x14ac:dyDescent="0.3">
      <c r="K686"/>
    </row>
    <row r="687" spans="11:11" x14ac:dyDescent="0.3">
      <c r="K687"/>
    </row>
    <row r="688" spans="11:11" x14ac:dyDescent="0.3">
      <c r="K688"/>
    </row>
    <row r="689" spans="11:11" x14ac:dyDescent="0.3">
      <c r="K689"/>
    </row>
    <row r="690" spans="11:11" x14ac:dyDescent="0.3">
      <c r="K690"/>
    </row>
    <row r="691" spans="11:11" x14ac:dyDescent="0.3">
      <c r="K691"/>
    </row>
    <row r="692" spans="11:11" x14ac:dyDescent="0.3">
      <c r="K692"/>
    </row>
    <row r="693" spans="11:11" x14ac:dyDescent="0.3">
      <c r="K693"/>
    </row>
    <row r="694" spans="11:11" x14ac:dyDescent="0.3">
      <c r="K694"/>
    </row>
    <row r="695" spans="11:11" x14ac:dyDescent="0.3">
      <c r="K695"/>
    </row>
    <row r="696" spans="11:11" x14ac:dyDescent="0.3">
      <c r="K696"/>
    </row>
    <row r="697" spans="11:11" x14ac:dyDescent="0.3">
      <c r="K697"/>
    </row>
    <row r="698" spans="11:11" x14ac:dyDescent="0.3">
      <c r="K698"/>
    </row>
    <row r="699" spans="11:11" x14ac:dyDescent="0.3">
      <c r="K699"/>
    </row>
    <row r="700" spans="11:11" x14ac:dyDescent="0.3">
      <c r="K700"/>
    </row>
    <row r="701" spans="11:11" x14ac:dyDescent="0.3">
      <c r="K701"/>
    </row>
    <row r="702" spans="11:11" x14ac:dyDescent="0.3">
      <c r="K702"/>
    </row>
    <row r="703" spans="11:11" x14ac:dyDescent="0.3">
      <c r="K703"/>
    </row>
    <row r="704" spans="11:11" x14ac:dyDescent="0.3">
      <c r="K704"/>
    </row>
    <row r="705" spans="11:11" x14ac:dyDescent="0.3">
      <c r="K705"/>
    </row>
    <row r="706" spans="11:11" x14ac:dyDescent="0.3">
      <c r="K706"/>
    </row>
    <row r="707" spans="11:11" x14ac:dyDescent="0.3">
      <c r="K707"/>
    </row>
    <row r="708" spans="11:11" x14ac:dyDescent="0.3">
      <c r="K708"/>
    </row>
    <row r="709" spans="11:11" x14ac:dyDescent="0.3">
      <c r="K709"/>
    </row>
    <row r="710" spans="11:11" x14ac:dyDescent="0.3">
      <c r="K710"/>
    </row>
    <row r="711" spans="11:11" x14ac:dyDescent="0.3">
      <c r="K711"/>
    </row>
    <row r="712" spans="11:11" x14ac:dyDescent="0.3">
      <c r="K712"/>
    </row>
    <row r="713" spans="11:11" x14ac:dyDescent="0.3">
      <c r="K713"/>
    </row>
    <row r="714" spans="11:11" x14ac:dyDescent="0.3">
      <c r="K714"/>
    </row>
    <row r="715" spans="11:11" x14ac:dyDescent="0.3">
      <c r="K715"/>
    </row>
    <row r="716" spans="11:11" x14ac:dyDescent="0.3">
      <c r="K716"/>
    </row>
    <row r="717" spans="11:11" x14ac:dyDescent="0.3">
      <c r="K717"/>
    </row>
    <row r="718" spans="11:11" x14ac:dyDescent="0.3">
      <c r="K718"/>
    </row>
    <row r="719" spans="11:11" x14ac:dyDescent="0.3">
      <c r="K719"/>
    </row>
    <row r="720" spans="11:11" x14ac:dyDescent="0.3">
      <c r="K720"/>
    </row>
    <row r="721" spans="11:11" x14ac:dyDescent="0.3">
      <c r="K721"/>
    </row>
    <row r="722" spans="11:11" x14ac:dyDescent="0.3">
      <c r="K722"/>
    </row>
    <row r="723" spans="11:11" x14ac:dyDescent="0.3">
      <c r="K723"/>
    </row>
    <row r="724" spans="11:11" x14ac:dyDescent="0.3">
      <c r="K724"/>
    </row>
    <row r="725" spans="11:11" x14ac:dyDescent="0.3">
      <c r="K725"/>
    </row>
    <row r="726" spans="11:11" x14ac:dyDescent="0.3">
      <c r="K726"/>
    </row>
    <row r="727" spans="11:11" x14ac:dyDescent="0.3">
      <c r="K727"/>
    </row>
    <row r="728" spans="11:11" x14ac:dyDescent="0.3">
      <c r="K728"/>
    </row>
    <row r="729" spans="11:11" x14ac:dyDescent="0.3">
      <c r="K729"/>
    </row>
    <row r="730" spans="11:11" x14ac:dyDescent="0.3">
      <c r="K730"/>
    </row>
    <row r="731" spans="11:11" x14ac:dyDescent="0.3">
      <c r="K731"/>
    </row>
    <row r="732" spans="11:11" x14ac:dyDescent="0.3">
      <c r="K732"/>
    </row>
    <row r="733" spans="11:11" x14ac:dyDescent="0.3">
      <c r="K733"/>
    </row>
    <row r="734" spans="11:11" x14ac:dyDescent="0.3">
      <c r="K734"/>
    </row>
    <row r="735" spans="11:11" x14ac:dyDescent="0.3">
      <c r="K735"/>
    </row>
    <row r="736" spans="11:11" x14ac:dyDescent="0.3">
      <c r="K736"/>
    </row>
    <row r="737" spans="11:11" x14ac:dyDescent="0.3">
      <c r="K737"/>
    </row>
    <row r="738" spans="11:11" x14ac:dyDescent="0.3">
      <c r="K738"/>
    </row>
    <row r="739" spans="11:11" x14ac:dyDescent="0.3">
      <c r="K739"/>
    </row>
    <row r="740" spans="11:11" x14ac:dyDescent="0.3">
      <c r="K740"/>
    </row>
    <row r="741" spans="11:11" x14ac:dyDescent="0.3">
      <c r="K741"/>
    </row>
    <row r="742" spans="11:11" x14ac:dyDescent="0.3">
      <c r="K742"/>
    </row>
    <row r="743" spans="11:11" x14ac:dyDescent="0.3">
      <c r="K743"/>
    </row>
    <row r="744" spans="11:11" x14ac:dyDescent="0.3">
      <c r="K744"/>
    </row>
    <row r="745" spans="11:11" x14ac:dyDescent="0.3">
      <c r="K745"/>
    </row>
    <row r="746" spans="11:11" x14ac:dyDescent="0.3">
      <c r="K746"/>
    </row>
    <row r="747" spans="11:11" x14ac:dyDescent="0.3">
      <c r="K747"/>
    </row>
    <row r="748" spans="11:11" x14ac:dyDescent="0.3">
      <c r="K748"/>
    </row>
    <row r="749" spans="11:11" x14ac:dyDescent="0.3">
      <c r="K749"/>
    </row>
    <row r="750" spans="11:11" x14ac:dyDescent="0.3">
      <c r="K750"/>
    </row>
    <row r="751" spans="11:11" x14ac:dyDescent="0.3">
      <c r="K751"/>
    </row>
    <row r="752" spans="11:11" x14ac:dyDescent="0.3">
      <c r="K752"/>
    </row>
    <row r="753" spans="11:11" x14ac:dyDescent="0.3">
      <c r="K753"/>
    </row>
    <row r="754" spans="11:11" x14ac:dyDescent="0.3">
      <c r="K754"/>
    </row>
    <row r="755" spans="11:11" x14ac:dyDescent="0.3">
      <c r="K755"/>
    </row>
    <row r="756" spans="11:11" x14ac:dyDescent="0.3">
      <c r="K756"/>
    </row>
    <row r="757" spans="11:11" x14ac:dyDescent="0.3">
      <c r="K757"/>
    </row>
    <row r="758" spans="11:11" x14ac:dyDescent="0.3">
      <c r="K758"/>
    </row>
    <row r="759" spans="11:11" x14ac:dyDescent="0.3">
      <c r="K759"/>
    </row>
    <row r="760" spans="11:11" x14ac:dyDescent="0.3">
      <c r="K760"/>
    </row>
    <row r="761" spans="11:11" x14ac:dyDescent="0.3">
      <c r="K761"/>
    </row>
    <row r="762" spans="11:11" x14ac:dyDescent="0.3">
      <c r="K762"/>
    </row>
    <row r="763" spans="11:11" x14ac:dyDescent="0.3">
      <c r="K763"/>
    </row>
    <row r="764" spans="11:11" x14ac:dyDescent="0.3">
      <c r="K764"/>
    </row>
    <row r="765" spans="11:11" x14ac:dyDescent="0.3">
      <c r="K765"/>
    </row>
    <row r="766" spans="11:11" x14ac:dyDescent="0.3">
      <c r="K766"/>
    </row>
    <row r="767" spans="11:11" x14ac:dyDescent="0.3">
      <c r="K767"/>
    </row>
    <row r="768" spans="11:11" x14ac:dyDescent="0.3">
      <c r="K768"/>
    </row>
    <row r="769" spans="11:11" x14ac:dyDescent="0.3">
      <c r="K769"/>
    </row>
    <row r="770" spans="11:11" x14ac:dyDescent="0.3">
      <c r="K770"/>
    </row>
    <row r="771" spans="11:11" x14ac:dyDescent="0.3">
      <c r="K771"/>
    </row>
    <row r="772" spans="11:11" x14ac:dyDescent="0.3">
      <c r="K772"/>
    </row>
    <row r="773" spans="11:11" x14ac:dyDescent="0.3">
      <c r="K773"/>
    </row>
    <row r="774" spans="11:11" x14ac:dyDescent="0.3">
      <c r="K774"/>
    </row>
    <row r="775" spans="11:11" x14ac:dyDescent="0.3">
      <c r="K775"/>
    </row>
    <row r="776" spans="11:11" x14ac:dyDescent="0.3">
      <c r="K776"/>
    </row>
    <row r="777" spans="11:11" x14ac:dyDescent="0.3">
      <c r="K777"/>
    </row>
    <row r="778" spans="11:11" x14ac:dyDescent="0.3">
      <c r="K778"/>
    </row>
    <row r="779" spans="11:11" x14ac:dyDescent="0.3">
      <c r="K779"/>
    </row>
    <row r="780" spans="11:11" x14ac:dyDescent="0.3">
      <c r="K780"/>
    </row>
    <row r="781" spans="11:11" x14ac:dyDescent="0.3">
      <c r="K781"/>
    </row>
    <row r="782" spans="11:11" x14ac:dyDescent="0.3">
      <c r="K782"/>
    </row>
    <row r="783" spans="11:11" x14ac:dyDescent="0.3">
      <c r="K783"/>
    </row>
    <row r="784" spans="11:11" x14ac:dyDescent="0.3">
      <c r="K784"/>
    </row>
    <row r="785" spans="11:11" x14ac:dyDescent="0.3">
      <c r="K785"/>
    </row>
    <row r="786" spans="11:11" x14ac:dyDescent="0.3">
      <c r="K786"/>
    </row>
    <row r="787" spans="11:11" x14ac:dyDescent="0.3">
      <c r="K787"/>
    </row>
    <row r="788" spans="11:11" x14ac:dyDescent="0.3">
      <c r="K788"/>
    </row>
    <row r="789" spans="11:11" x14ac:dyDescent="0.3">
      <c r="K789"/>
    </row>
    <row r="790" spans="11:11" x14ac:dyDescent="0.3">
      <c r="K790"/>
    </row>
    <row r="791" spans="11:11" x14ac:dyDescent="0.3">
      <c r="K791"/>
    </row>
    <row r="792" spans="11:11" x14ac:dyDescent="0.3">
      <c r="K792"/>
    </row>
    <row r="793" spans="11:11" x14ac:dyDescent="0.3">
      <c r="K793"/>
    </row>
    <row r="794" spans="11:11" x14ac:dyDescent="0.3">
      <c r="K794"/>
    </row>
    <row r="795" spans="11:11" x14ac:dyDescent="0.3">
      <c r="K795"/>
    </row>
    <row r="796" spans="11:11" x14ac:dyDescent="0.3">
      <c r="K796"/>
    </row>
    <row r="797" spans="11:11" x14ac:dyDescent="0.3">
      <c r="K797"/>
    </row>
    <row r="798" spans="11:11" x14ac:dyDescent="0.3">
      <c r="K798"/>
    </row>
    <row r="799" spans="11:11" x14ac:dyDescent="0.3">
      <c r="K799"/>
    </row>
    <row r="800" spans="11:11" x14ac:dyDescent="0.3">
      <c r="K800"/>
    </row>
    <row r="801" spans="11:11" x14ac:dyDescent="0.3">
      <c r="K801"/>
    </row>
    <row r="802" spans="11:11" x14ac:dyDescent="0.3">
      <c r="K802"/>
    </row>
    <row r="803" spans="11:11" x14ac:dyDescent="0.3">
      <c r="K803"/>
    </row>
    <row r="804" spans="11:11" x14ac:dyDescent="0.3">
      <c r="K804"/>
    </row>
    <row r="805" spans="11:11" x14ac:dyDescent="0.3">
      <c r="K805"/>
    </row>
    <row r="806" spans="11:11" x14ac:dyDescent="0.3">
      <c r="K806"/>
    </row>
    <row r="807" spans="11:11" x14ac:dyDescent="0.3">
      <c r="K807"/>
    </row>
    <row r="808" spans="11:11" x14ac:dyDescent="0.3">
      <c r="K808"/>
    </row>
    <row r="809" spans="11:11" x14ac:dyDescent="0.3">
      <c r="K809"/>
    </row>
    <row r="810" spans="11:11" x14ac:dyDescent="0.3">
      <c r="K810"/>
    </row>
    <row r="811" spans="11:11" x14ac:dyDescent="0.3">
      <c r="K811"/>
    </row>
    <row r="812" spans="11:11" x14ac:dyDescent="0.3">
      <c r="K812"/>
    </row>
    <row r="813" spans="11:11" x14ac:dyDescent="0.3">
      <c r="K813"/>
    </row>
    <row r="814" spans="11:11" x14ac:dyDescent="0.3">
      <c r="K814"/>
    </row>
    <row r="815" spans="11:11" x14ac:dyDescent="0.3">
      <c r="K815"/>
    </row>
    <row r="816" spans="11:11" x14ac:dyDescent="0.3">
      <c r="K816"/>
    </row>
    <row r="817" spans="11:11" x14ac:dyDescent="0.3">
      <c r="K817"/>
    </row>
    <row r="818" spans="11:11" x14ac:dyDescent="0.3">
      <c r="K818"/>
    </row>
    <row r="819" spans="11:11" x14ac:dyDescent="0.3">
      <c r="K819"/>
    </row>
    <row r="820" spans="11:11" x14ac:dyDescent="0.3">
      <c r="K820"/>
    </row>
    <row r="821" spans="11:11" x14ac:dyDescent="0.3">
      <c r="K821"/>
    </row>
    <row r="822" spans="11:11" x14ac:dyDescent="0.3">
      <c r="K822"/>
    </row>
    <row r="823" spans="11:11" x14ac:dyDescent="0.3">
      <c r="K823"/>
    </row>
    <row r="824" spans="11:11" x14ac:dyDescent="0.3">
      <c r="K824"/>
    </row>
    <row r="825" spans="11:11" x14ac:dyDescent="0.3">
      <c r="K825"/>
    </row>
    <row r="826" spans="11:11" x14ac:dyDescent="0.3">
      <c r="K826"/>
    </row>
    <row r="827" spans="11:11" x14ac:dyDescent="0.3">
      <c r="K827"/>
    </row>
    <row r="828" spans="11:11" x14ac:dyDescent="0.3">
      <c r="K828"/>
    </row>
    <row r="829" spans="11:11" x14ac:dyDescent="0.3">
      <c r="K829"/>
    </row>
    <row r="830" spans="11:11" x14ac:dyDescent="0.3">
      <c r="K830"/>
    </row>
    <row r="831" spans="11:11" x14ac:dyDescent="0.3">
      <c r="K831"/>
    </row>
    <row r="832" spans="11:11" x14ac:dyDescent="0.3">
      <c r="K832"/>
    </row>
    <row r="833" spans="11:11" x14ac:dyDescent="0.3">
      <c r="K833"/>
    </row>
    <row r="834" spans="11:11" x14ac:dyDescent="0.3">
      <c r="K834"/>
    </row>
    <row r="835" spans="11:11" x14ac:dyDescent="0.3">
      <c r="K835"/>
    </row>
    <row r="836" spans="11:11" x14ac:dyDescent="0.3">
      <c r="K836"/>
    </row>
    <row r="837" spans="11:11" x14ac:dyDescent="0.3">
      <c r="K837"/>
    </row>
    <row r="838" spans="11:11" x14ac:dyDescent="0.3">
      <c r="K838"/>
    </row>
    <row r="839" spans="11:11" x14ac:dyDescent="0.3">
      <c r="K839"/>
    </row>
    <row r="840" spans="11:11" x14ac:dyDescent="0.3">
      <c r="K840"/>
    </row>
    <row r="841" spans="11:11" x14ac:dyDescent="0.3">
      <c r="K841"/>
    </row>
    <row r="842" spans="11:11" x14ac:dyDescent="0.3">
      <c r="K842"/>
    </row>
    <row r="843" spans="11:11" x14ac:dyDescent="0.3">
      <c r="K843"/>
    </row>
    <row r="844" spans="11:11" x14ac:dyDescent="0.3">
      <c r="K844"/>
    </row>
    <row r="845" spans="11:11" x14ac:dyDescent="0.3">
      <c r="K845"/>
    </row>
    <row r="846" spans="11:11" x14ac:dyDescent="0.3">
      <c r="K846"/>
    </row>
    <row r="847" spans="11:11" x14ac:dyDescent="0.3">
      <c r="K847"/>
    </row>
    <row r="848" spans="11:11" x14ac:dyDescent="0.3">
      <c r="K848"/>
    </row>
    <row r="849" spans="11:11" x14ac:dyDescent="0.3">
      <c r="K849"/>
    </row>
    <row r="850" spans="11:11" x14ac:dyDescent="0.3">
      <c r="K850"/>
    </row>
    <row r="851" spans="11:11" x14ac:dyDescent="0.3">
      <c r="K851"/>
    </row>
    <row r="852" spans="11:11" x14ac:dyDescent="0.3">
      <c r="K852"/>
    </row>
    <row r="853" spans="11:11" x14ac:dyDescent="0.3">
      <c r="K853"/>
    </row>
    <row r="854" spans="11:11" x14ac:dyDescent="0.3">
      <c r="K854"/>
    </row>
    <row r="855" spans="11:11" x14ac:dyDescent="0.3">
      <c r="K855"/>
    </row>
    <row r="856" spans="11:11" x14ac:dyDescent="0.3">
      <c r="K856"/>
    </row>
    <row r="857" spans="11:11" x14ac:dyDescent="0.3">
      <c r="K857"/>
    </row>
    <row r="858" spans="11:11" x14ac:dyDescent="0.3">
      <c r="K858"/>
    </row>
    <row r="859" spans="11:11" x14ac:dyDescent="0.3">
      <c r="K859"/>
    </row>
    <row r="860" spans="11:11" x14ac:dyDescent="0.3">
      <c r="K860"/>
    </row>
    <row r="861" spans="11:11" x14ac:dyDescent="0.3">
      <c r="K861"/>
    </row>
    <row r="862" spans="11:11" x14ac:dyDescent="0.3">
      <c r="K862"/>
    </row>
    <row r="863" spans="11:11" x14ac:dyDescent="0.3">
      <c r="K863"/>
    </row>
    <row r="864" spans="11:11" x14ac:dyDescent="0.3">
      <c r="K864"/>
    </row>
    <row r="865" spans="11:11" x14ac:dyDescent="0.3">
      <c r="K865"/>
    </row>
    <row r="866" spans="11:11" x14ac:dyDescent="0.3">
      <c r="K866"/>
    </row>
    <row r="867" spans="11:11" x14ac:dyDescent="0.3">
      <c r="K867"/>
    </row>
    <row r="868" spans="11:11" x14ac:dyDescent="0.3">
      <c r="K868"/>
    </row>
    <row r="869" spans="11:11" x14ac:dyDescent="0.3">
      <c r="K869"/>
    </row>
    <row r="870" spans="11:11" x14ac:dyDescent="0.3">
      <c r="K870"/>
    </row>
    <row r="871" spans="11:11" x14ac:dyDescent="0.3">
      <c r="K871"/>
    </row>
    <row r="872" spans="11:11" x14ac:dyDescent="0.3">
      <c r="K872"/>
    </row>
    <row r="873" spans="11:11" x14ac:dyDescent="0.3">
      <c r="K873"/>
    </row>
    <row r="874" spans="11:11" x14ac:dyDescent="0.3">
      <c r="K874"/>
    </row>
    <row r="875" spans="11:11" x14ac:dyDescent="0.3">
      <c r="K875"/>
    </row>
    <row r="876" spans="11:11" x14ac:dyDescent="0.3">
      <c r="K876"/>
    </row>
    <row r="877" spans="11:11" x14ac:dyDescent="0.3">
      <c r="K877"/>
    </row>
    <row r="878" spans="11:11" x14ac:dyDescent="0.3">
      <c r="K878"/>
    </row>
    <row r="879" spans="11:11" x14ac:dyDescent="0.3">
      <c r="K879"/>
    </row>
    <row r="880" spans="11:11" x14ac:dyDescent="0.3">
      <c r="K880"/>
    </row>
    <row r="881" spans="11:11" x14ac:dyDescent="0.3">
      <c r="K881"/>
    </row>
    <row r="882" spans="11:11" x14ac:dyDescent="0.3">
      <c r="K882"/>
    </row>
    <row r="883" spans="11:11" x14ac:dyDescent="0.3">
      <c r="K883"/>
    </row>
    <row r="884" spans="11:11" x14ac:dyDescent="0.3">
      <c r="K884"/>
    </row>
    <row r="885" spans="11:11" x14ac:dyDescent="0.3">
      <c r="K885"/>
    </row>
    <row r="886" spans="11:11" x14ac:dyDescent="0.3">
      <c r="K886"/>
    </row>
    <row r="887" spans="11:11" x14ac:dyDescent="0.3">
      <c r="K887"/>
    </row>
    <row r="888" spans="11:11" x14ac:dyDescent="0.3">
      <c r="K888"/>
    </row>
    <row r="889" spans="11:11" x14ac:dyDescent="0.3">
      <c r="K889"/>
    </row>
    <row r="890" spans="11:11" x14ac:dyDescent="0.3">
      <c r="K890"/>
    </row>
    <row r="891" spans="11:11" x14ac:dyDescent="0.3">
      <c r="K891"/>
    </row>
    <row r="892" spans="11:11" x14ac:dyDescent="0.3">
      <c r="K892"/>
    </row>
    <row r="893" spans="11:11" x14ac:dyDescent="0.3">
      <c r="K893"/>
    </row>
    <row r="894" spans="11:11" x14ac:dyDescent="0.3">
      <c r="K894"/>
    </row>
    <row r="895" spans="11:11" x14ac:dyDescent="0.3">
      <c r="K895"/>
    </row>
    <row r="896" spans="11:11" x14ac:dyDescent="0.3">
      <c r="K896"/>
    </row>
    <row r="897" spans="11:11" x14ac:dyDescent="0.3">
      <c r="K897"/>
    </row>
    <row r="898" spans="11:11" x14ac:dyDescent="0.3">
      <c r="K898"/>
    </row>
    <row r="899" spans="11:11" x14ac:dyDescent="0.3">
      <c r="K899"/>
    </row>
    <row r="900" spans="11:11" x14ac:dyDescent="0.3">
      <c r="K900"/>
    </row>
    <row r="901" spans="11:11" x14ac:dyDescent="0.3">
      <c r="K901"/>
    </row>
    <row r="902" spans="11:11" x14ac:dyDescent="0.3">
      <c r="K902"/>
    </row>
    <row r="903" spans="11:11" x14ac:dyDescent="0.3">
      <c r="K903"/>
    </row>
    <row r="904" spans="11:11" x14ac:dyDescent="0.3">
      <c r="K904"/>
    </row>
    <row r="905" spans="11:11" x14ac:dyDescent="0.3">
      <c r="K905"/>
    </row>
    <row r="906" spans="11:11" x14ac:dyDescent="0.3">
      <c r="K906"/>
    </row>
    <row r="907" spans="11:11" x14ac:dyDescent="0.3">
      <c r="K907"/>
    </row>
    <row r="908" spans="11:11" x14ac:dyDescent="0.3">
      <c r="K908"/>
    </row>
    <row r="909" spans="11:11" x14ac:dyDescent="0.3">
      <c r="K909"/>
    </row>
    <row r="910" spans="11:11" x14ac:dyDescent="0.3">
      <c r="K910"/>
    </row>
    <row r="911" spans="11:11" x14ac:dyDescent="0.3">
      <c r="K911"/>
    </row>
    <row r="912" spans="11:11" x14ac:dyDescent="0.3">
      <c r="K912"/>
    </row>
    <row r="913" spans="11:11" x14ac:dyDescent="0.3">
      <c r="K913"/>
    </row>
    <row r="914" spans="11:11" x14ac:dyDescent="0.3">
      <c r="K914"/>
    </row>
    <row r="915" spans="11:11" x14ac:dyDescent="0.3">
      <c r="K915"/>
    </row>
    <row r="916" spans="11:11" x14ac:dyDescent="0.3">
      <c r="K916"/>
    </row>
    <row r="917" spans="11:11" x14ac:dyDescent="0.3">
      <c r="K917"/>
    </row>
    <row r="918" spans="11:11" x14ac:dyDescent="0.3">
      <c r="K918"/>
    </row>
    <row r="919" spans="11:11" x14ac:dyDescent="0.3">
      <c r="K919"/>
    </row>
    <row r="920" spans="11:11" x14ac:dyDescent="0.3">
      <c r="K920"/>
    </row>
    <row r="921" spans="11:11" x14ac:dyDescent="0.3">
      <c r="K921"/>
    </row>
    <row r="922" spans="11:11" x14ac:dyDescent="0.3">
      <c r="K922"/>
    </row>
    <row r="923" spans="11:11" x14ac:dyDescent="0.3">
      <c r="K923"/>
    </row>
    <row r="924" spans="11:11" x14ac:dyDescent="0.3">
      <c r="K924"/>
    </row>
    <row r="925" spans="11:11" x14ac:dyDescent="0.3">
      <c r="K925"/>
    </row>
    <row r="926" spans="11:11" x14ac:dyDescent="0.3">
      <c r="K926"/>
    </row>
    <row r="927" spans="11:11" x14ac:dyDescent="0.3">
      <c r="K927"/>
    </row>
    <row r="928" spans="11:11" x14ac:dyDescent="0.3">
      <c r="K928"/>
    </row>
    <row r="929" spans="11:11" x14ac:dyDescent="0.3">
      <c r="K929"/>
    </row>
    <row r="930" spans="11:11" x14ac:dyDescent="0.3">
      <c r="K930"/>
    </row>
    <row r="931" spans="11:11" x14ac:dyDescent="0.3">
      <c r="K931"/>
    </row>
    <row r="932" spans="11:11" x14ac:dyDescent="0.3">
      <c r="K932"/>
    </row>
    <row r="933" spans="11:11" x14ac:dyDescent="0.3">
      <c r="K933"/>
    </row>
    <row r="934" spans="11:11" x14ac:dyDescent="0.3">
      <c r="K934"/>
    </row>
    <row r="935" spans="11:11" x14ac:dyDescent="0.3">
      <c r="K935"/>
    </row>
    <row r="936" spans="11:11" x14ac:dyDescent="0.3">
      <c r="K936"/>
    </row>
    <row r="937" spans="11:11" x14ac:dyDescent="0.3">
      <c r="K937"/>
    </row>
    <row r="938" spans="11:11" x14ac:dyDescent="0.3">
      <c r="K938"/>
    </row>
    <row r="939" spans="11:11" x14ac:dyDescent="0.3">
      <c r="K939"/>
    </row>
    <row r="940" spans="11:11" x14ac:dyDescent="0.3">
      <c r="K940"/>
    </row>
    <row r="941" spans="11:11" x14ac:dyDescent="0.3">
      <c r="K941"/>
    </row>
    <row r="942" spans="11:11" x14ac:dyDescent="0.3">
      <c r="K942"/>
    </row>
    <row r="943" spans="11:11" x14ac:dyDescent="0.3">
      <c r="K943"/>
    </row>
    <row r="944" spans="11:11" x14ac:dyDescent="0.3">
      <c r="K944"/>
    </row>
    <row r="945" spans="11:11" x14ac:dyDescent="0.3">
      <c r="K945"/>
    </row>
    <row r="946" spans="11:11" x14ac:dyDescent="0.3">
      <c r="K946"/>
    </row>
    <row r="947" spans="11:11" x14ac:dyDescent="0.3">
      <c r="K947"/>
    </row>
    <row r="948" spans="11:11" x14ac:dyDescent="0.3">
      <c r="K948"/>
    </row>
    <row r="949" spans="11:11" x14ac:dyDescent="0.3">
      <c r="K949"/>
    </row>
    <row r="950" spans="11:11" x14ac:dyDescent="0.3">
      <c r="K950"/>
    </row>
    <row r="951" spans="11:11" x14ac:dyDescent="0.3">
      <c r="K951"/>
    </row>
    <row r="952" spans="11:11" x14ac:dyDescent="0.3">
      <c r="K952"/>
    </row>
    <row r="953" spans="11:11" x14ac:dyDescent="0.3">
      <c r="K953"/>
    </row>
    <row r="954" spans="11:11" x14ac:dyDescent="0.3">
      <c r="K954"/>
    </row>
    <row r="955" spans="11:11" x14ac:dyDescent="0.3">
      <c r="K955"/>
    </row>
    <row r="956" spans="11:11" x14ac:dyDescent="0.3">
      <c r="K956"/>
    </row>
    <row r="957" spans="11:11" x14ac:dyDescent="0.3">
      <c r="K957"/>
    </row>
    <row r="958" spans="11:11" x14ac:dyDescent="0.3">
      <c r="K958"/>
    </row>
    <row r="959" spans="11:11" x14ac:dyDescent="0.3">
      <c r="K959"/>
    </row>
    <row r="960" spans="11:11" x14ac:dyDescent="0.3">
      <c r="K960"/>
    </row>
    <row r="961" spans="11:11" x14ac:dyDescent="0.3">
      <c r="K961"/>
    </row>
    <row r="962" spans="11:11" x14ac:dyDescent="0.3">
      <c r="K962"/>
    </row>
    <row r="963" spans="11:11" x14ac:dyDescent="0.3">
      <c r="K963"/>
    </row>
    <row r="964" spans="11:11" x14ac:dyDescent="0.3">
      <c r="K964"/>
    </row>
    <row r="965" spans="11:11" x14ac:dyDescent="0.3">
      <c r="K965"/>
    </row>
    <row r="966" spans="11:11" x14ac:dyDescent="0.3">
      <c r="K966"/>
    </row>
    <row r="967" spans="11:11" x14ac:dyDescent="0.3">
      <c r="K967"/>
    </row>
    <row r="968" spans="11:11" x14ac:dyDescent="0.3">
      <c r="K968"/>
    </row>
    <row r="969" spans="11:11" x14ac:dyDescent="0.3">
      <c r="K969"/>
    </row>
    <row r="970" spans="11:11" x14ac:dyDescent="0.3">
      <c r="K970"/>
    </row>
    <row r="971" spans="11:11" x14ac:dyDescent="0.3">
      <c r="K971"/>
    </row>
    <row r="972" spans="11:11" x14ac:dyDescent="0.3">
      <c r="K972"/>
    </row>
    <row r="973" spans="11:11" x14ac:dyDescent="0.3">
      <c r="K973"/>
    </row>
    <row r="974" spans="11:11" x14ac:dyDescent="0.3">
      <c r="K974"/>
    </row>
    <row r="975" spans="11:11" x14ac:dyDescent="0.3">
      <c r="K975"/>
    </row>
    <row r="976" spans="11:11" x14ac:dyDescent="0.3">
      <c r="K976"/>
    </row>
    <row r="977" spans="11:11" x14ac:dyDescent="0.3">
      <c r="K977"/>
    </row>
    <row r="978" spans="11:11" x14ac:dyDescent="0.3">
      <c r="K978"/>
    </row>
    <row r="979" spans="11:11" x14ac:dyDescent="0.3">
      <c r="K979"/>
    </row>
    <row r="980" spans="11:11" x14ac:dyDescent="0.3">
      <c r="K980"/>
    </row>
    <row r="981" spans="11:11" x14ac:dyDescent="0.3">
      <c r="K981"/>
    </row>
    <row r="982" spans="11:11" x14ac:dyDescent="0.3">
      <c r="K982"/>
    </row>
    <row r="983" spans="11:11" x14ac:dyDescent="0.3">
      <c r="K983"/>
    </row>
    <row r="984" spans="11:11" x14ac:dyDescent="0.3">
      <c r="K984"/>
    </row>
    <row r="985" spans="11:11" x14ac:dyDescent="0.3">
      <c r="K985"/>
    </row>
    <row r="986" spans="11:11" x14ac:dyDescent="0.3">
      <c r="K986"/>
    </row>
    <row r="987" spans="11:11" x14ac:dyDescent="0.3">
      <c r="K987"/>
    </row>
    <row r="988" spans="11:11" x14ac:dyDescent="0.3">
      <c r="K988"/>
    </row>
    <row r="989" spans="11:11" x14ac:dyDescent="0.3">
      <c r="K989"/>
    </row>
    <row r="990" spans="11:11" x14ac:dyDescent="0.3">
      <c r="K990"/>
    </row>
    <row r="991" spans="11:11" x14ac:dyDescent="0.3">
      <c r="K991"/>
    </row>
    <row r="992" spans="11:11" x14ac:dyDescent="0.3">
      <c r="K992"/>
    </row>
    <row r="993" spans="11:11" x14ac:dyDescent="0.3">
      <c r="K993"/>
    </row>
    <row r="994" spans="11:11" x14ac:dyDescent="0.3">
      <c r="K994"/>
    </row>
    <row r="995" spans="11:11" x14ac:dyDescent="0.3">
      <c r="K995"/>
    </row>
    <row r="996" spans="11:11" x14ac:dyDescent="0.3">
      <c r="K996"/>
    </row>
    <row r="997" spans="11:11" x14ac:dyDescent="0.3">
      <c r="K997"/>
    </row>
    <row r="998" spans="11:11" x14ac:dyDescent="0.3">
      <c r="K998"/>
    </row>
    <row r="999" spans="11:11" x14ac:dyDescent="0.3">
      <c r="K999"/>
    </row>
    <row r="1000" spans="11:11" x14ac:dyDescent="0.3">
      <c r="K1000"/>
    </row>
    <row r="1001" spans="11:11" x14ac:dyDescent="0.3">
      <c r="K1001"/>
    </row>
    <row r="1002" spans="11:11" x14ac:dyDescent="0.3">
      <c r="K1002"/>
    </row>
    <row r="1003" spans="11:11" x14ac:dyDescent="0.3">
      <c r="K1003"/>
    </row>
    <row r="1004" spans="11:11" x14ac:dyDescent="0.3">
      <c r="K1004"/>
    </row>
    <row r="1005" spans="11:11" x14ac:dyDescent="0.3">
      <c r="K1005"/>
    </row>
    <row r="1006" spans="11:11" x14ac:dyDescent="0.3">
      <c r="K1006"/>
    </row>
    <row r="1007" spans="11:11" x14ac:dyDescent="0.3">
      <c r="K1007"/>
    </row>
    <row r="1008" spans="11:11" x14ac:dyDescent="0.3">
      <c r="K1008"/>
    </row>
    <row r="1009" spans="11:11" x14ac:dyDescent="0.3">
      <c r="K1009"/>
    </row>
    <row r="1010" spans="11:11" x14ac:dyDescent="0.3">
      <c r="K1010"/>
    </row>
    <row r="1011" spans="11:11" x14ac:dyDescent="0.3">
      <c r="K1011"/>
    </row>
    <row r="1012" spans="11:11" x14ac:dyDescent="0.3">
      <c r="K1012"/>
    </row>
    <row r="1013" spans="11:11" x14ac:dyDescent="0.3">
      <c r="K1013"/>
    </row>
    <row r="1014" spans="11:11" x14ac:dyDescent="0.3">
      <c r="K1014"/>
    </row>
    <row r="1015" spans="11:11" x14ac:dyDescent="0.3">
      <c r="K1015"/>
    </row>
    <row r="1016" spans="11:11" x14ac:dyDescent="0.3">
      <c r="K1016"/>
    </row>
    <row r="1017" spans="11:11" x14ac:dyDescent="0.3">
      <c r="K1017"/>
    </row>
    <row r="1018" spans="11:11" x14ac:dyDescent="0.3">
      <c r="K1018"/>
    </row>
    <row r="1019" spans="11:11" x14ac:dyDescent="0.3">
      <c r="K1019"/>
    </row>
    <row r="1020" spans="11:11" x14ac:dyDescent="0.3">
      <c r="K1020"/>
    </row>
    <row r="1021" spans="11:11" x14ac:dyDescent="0.3">
      <c r="K1021"/>
    </row>
    <row r="1022" spans="11:11" x14ac:dyDescent="0.3">
      <c r="K1022"/>
    </row>
    <row r="1023" spans="11:11" x14ac:dyDescent="0.3">
      <c r="K1023"/>
    </row>
    <row r="1024" spans="11:11" x14ac:dyDescent="0.3">
      <c r="K1024"/>
    </row>
    <row r="1025" spans="11:11" x14ac:dyDescent="0.3">
      <c r="K1025"/>
    </row>
    <row r="1026" spans="11:11" x14ac:dyDescent="0.3">
      <c r="K1026"/>
    </row>
    <row r="1027" spans="11:11" x14ac:dyDescent="0.3">
      <c r="K1027"/>
    </row>
    <row r="1028" spans="11:11" x14ac:dyDescent="0.3">
      <c r="K1028"/>
    </row>
    <row r="1029" spans="11:11" x14ac:dyDescent="0.3">
      <c r="K1029"/>
    </row>
    <row r="1030" spans="11:11" x14ac:dyDescent="0.3">
      <c r="K1030"/>
    </row>
    <row r="1031" spans="11:11" x14ac:dyDescent="0.3">
      <c r="K1031"/>
    </row>
    <row r="1032" spans="11:11" x14ac:dyDescent="0.3">
      <c r="K1032"/>
    </row>
    <row r="1033" spans="11:11" x14ac:dyDescent="0.3">
      <c r="K1033"/>
    </row>
    <row r="1034" spans="11:11" x14ac:dyDescent="0.3">
      <c r="K1034"/>
    </row>
    <row r="1035" spans="11:11" x14ac:dyDescent="0.3">
      <c r="K1035"/>
    </row>
    <row r="1036" spans="11:11" x14ac:dyDescent="0.3">
      <c r="K1036"/>
    </row>
    <row r="1037" spans="11:11" x14ac:dyDescent="0.3">
      <c r="K1037"/>
    </row>
    <row r="1038" spans="11:11" x14ac:dyDescent="0.3">
      <c r="K1038"/>
    </row>
    <row r="1039" spans="11:11" x14ac:dyDescent="0.3">
      <c r="K1039"/>
    </row>
    <row r="1040" spans="11:11" x14ac:dyDescent="0.3">
      <c r="K1040"/>
    </row>
    <row r="1041" spans="11:11" x14ac:dyDescent="0.3">
      <c r="K1041"/>
    </row>
    <row r="1042" spans="11:11" x14ac:dyDescent="0.3">
      <c r="K1042"/>
    </row>
    <row r="1043" spans="11:11" x14ac:dyDescent="0.3">
      <c r="K1043"/>
    </row>
    <row r="1044" spans="11:11" x14ac:dyDescent="0.3">
      <c r="K1044"/>
    </row>
    <row r="1045" spans="11:11" x14ac:dyDescent="0.3">
      <c r="K1045"/>
    </row>
    <row r="1046" spans="11:11" x14ac:dyDescent="0.3">
      <c r="K1046"/>
    </row>
    <row r="1047" spans="11:11" x14ac:dyDescent="0.3">
      <c r="K1047"/>
    </row>
    <row r="1048" spans="11:11" x14ac:dyDescent="0.3">
      <c r="K1048"/>
    </row>
    <row r="1049" spans="11:11" x14ac:dyDescent="0.3">
      <c r="K1049"/>
    </row>
    <row r="1050" spans="11:11" x14ac:dyDescent="0.3">
      <c r="K1050"/>
    </row>
    <row r="1051" spans="11:11" x14ac:dyDescent="0.3">
      <c r="K1051"/>
    </row>
    <row r="1052" spans="11:11" x14ac:dyDescent="0.3">
      <c r="K1052"/>
    </row>
    <row r="1053" spans="11:11" x14ac:dyDescent="0.3">
      <c r="K1053"/>
    </row>
    <row r="1054" spans="11:11" x14ac:dyDescent="0.3">
      <c r="K1054"/>
    </row>
    <row r="1055" spans="11:11" x14ac:dyDescent="0.3">
      <c r="K1055"/>
    </row>
    <row r="1056" spans="11:11" x14ac:dyDescent="0.3">
      <c r="K1056"/>
    </row>
    <row r="1057" spans="11:11" x14ac:dyDescent="0.3">
      <c r="K1057"/>
    </row>
    <row r="1058" spans="11:11" x14ac:dyDescent="0.3">
      <c r="K1058"/>
    </row>
    <row r="1059" spans="11:11" x14ac:dyDescent="0.3">
      <c r="K1059"/>
    </row>
    <row r="1060" spans="11:11" x14ac:dyDescent="0.3">
      <c r="K1060"/>
    </row>
    <row r="1061" spans="11:11" x14ac:dyDescent="0.3">
      <c r="K1061"/>
    </row>
    <row r="1062" spans="11:11" x14ac:dyDescent="0.3">
      <c r="K1062"/>
    </row>
    <row r="1063" spans="11:11" x14ac:dyDescent="0.3">
      <c r="K1063"/>
    </row>
    <row r="1064" spans="11:11" x14ac:dyDescent="0.3">
      <c r="K1064"/>
    </row>
    <row r="1065" spans="11:11" x14ac:dyDescent="0.3">
      <c r="K1065"/>
    </row>
    <row r="1066" spans="11:11" x14ac:dyDescent="0.3">
      <c r="K1066"/>
    </row>
    <row r="1067" spans="11:11" x14ac:dyDescent="0.3">
      <c r="K1067"/>
    </row>
    <row r="1068" spans="11:11" x14ac:dyDescent="0.3">
      <c r="K1068"/>
    </row>
    <row r="1069" spans="11:11" x14ac:dyDescent="0.3">
      <c r="K1069"/>
    </row>
    <row r="1070" spans="11:11" x14ac:dyDescent="0.3">
      <c r="K1070"/>
    </row>
    <row r="1071" spans="11:11" x14ac:dyDescent="0.3">
      <c r="K1071"/>
    </row>
    <row r="1072" spans="11:11" x14ac:dyDescent="0.3">
      <c r="K1072"/>
    </row>
    <row r="1073" spans="11:11" x14ac:dyDescent="0.3">
      <c r="K1073"/>
    </row>
    <row r="1074" spans="11:11" x14ac:dyDescent="0.3">
      <c r="K1074"/>
    </row>
    <row r="1075" spans="11:11" x14ac:dyDescent="0.3">
      <c r="K1075"/>
    </row>
    <row r="1076" spans="11:11" x14ac:dyDescent="0.3">
      <c r="K1076"/>
    </row>
    <row r="1077" spans="11:11" x14ac:dyDescent="0.3">
      <c r="K1077"/>
    </row>
    <row r="1078" spans="11:11" x14ac:dyDescent="0.3">
      <c r="K1078"/>
    </row>
    <row r="1079" spans="11:11" x14ac:dyDescent="0.3">
      <c r="K1079"/>
    </row>
    <row r="1080" spans="11:11" x14ac:dyDescent="0.3">
      <c r="K1080"/>
    </row>
    <row r="1081" spans="11:11" x14ac:dyDescent="0.3">
      <c r="K1081"/>
    </row>
    <row r="1082" spans="11:11" x14ac:dyDescent="0.3">
      <c r="K1082"/>
    </row>
    <row r="1083" spans="11:11" x14ac:dyDescent="0.3">
      <c r="K1083"/>
    </row>
    <row r="1084" spans="11:11" x14ac:dyDescent="0.3">
      <c r="K1084"/>
    </row>
    <row r="1085" spans="11:11" x14ac:dyDescent="0.3">
      <c r="K1085"/>
    </row>
    <row r="1086" spans="11:11" x14ac:dyDescent="0.3">
      <c r="K1086"/>
    </row>
    <row r="1087" spans="11:11" x14ac:dyDescent="0.3">
      <c r="K1087"/>
    </row>
    <row r="1088" spans="11:11" x14ac:dyDescent="0.3">
      <c r="K1088"/>
    </row>
    <row r="1089" spans="11:11" x14ac:dyDescent="0.3">
      <c r="K1089"/>
    </row>
    <row r="1090" spans="11:11" x14ac:dyDescent="0.3">
      <c r="K1090"/>
    </row>
    <row r="1091" spans="11:11" x14ac:dyDescent="0.3">
      <c r="K1091"/>
    </row>
    <row r="1092" spans="11:11" x14ac:dyDescent="0.3">
      <c r="K1092"/>
    </row>
    <row r="1093" spans="11:11" x14ac:dyDescent="0.3">
      <c r="K1093"/>
    </row>
    <row r="1094" spans="11:11" x14ac:dyDescent="0.3">
      <c r="K1094"/>
    </row>
    <row r="1095" spans="11:11" x14ac:dyDescent="0.3">
      <c r="K1095"/>
    </row>
    <row r="1096" spans="11:11" x14ac:dyDescent="0.3">
      <c r="K1096"/>
    </row>
    <row r="1097" spans="11:11" x14ac:dyDescent="0.3">
      <c r="K1097"/>
    </row>
    <row r="1098" spans="11:11" x14ac:dyDescent="0.3">
      <c r="K1098"/>
    </row>
    <row r="1099" spans="11:11" x14ac:dyDescent="0.3">
      <c r="K1099"/>
    </row>
    <row r="1100" spans="11:11" x14ac:dyDescent="0.3">
      <c r="K1100"/>
    </row>
    <row r="1101" spans="11:11" x14ac:dyDescent="0.3">
      <c r="K1101"/>
    </row>
    <row r="1102" spans="11:11" x14ac:dyDescent="0.3">
      <c r="K1102"/>
    </row>
    <row r="1103" spans="11:11" x14ac:dyDescent="0.3">
      <c r="K1103"/>
    </row>
    <row r="1104" spans="11:11" x14ac:dyDescent="0.3">
      <c r="K1104"/>
    </row>
    <row r="1105" spans="11:11" x14ac:dyDescent="0.3">
      <c r="K1105"/>
    </row>
    <row r="1106" spans="11:11" x14ac:dyDescent="0.3">
      <c r="K1106"/>
    </row>
    <row r="1107" spans="11:11" x14ac:dyDescent="0.3">
      <c r="K1107"/>
    </row>
    <row r="1108" spans="11:11" x14ac:dyDescent="0.3">
      <c r="K1108"/>
    </row>
    <row r="1109" spans="11:11" x14ac:dyDescent="0.3">
      <c r="K1109"/>
    </row>
    <row r="1110" spans="11:11" x14ac:dyDescent="0.3">
      <c r="K1110"/>
    </row>
    <row r="1111" spans="11:11" x14ac:dyDescent="0.3">
      <c r="K1111"/>
    </row>
    <row r="1112" spans="11:11" x14ac:dyDescent="0.3">
      <c r="K1112"/>
    </row>
    <row r="1113" spans="11:11" x14ac:dyDescent="0.3">
      <c r="K1113"/>
    </row>
    <row r="1114" spans="11:11" x14ac:dyDescent="0.3">
      <c r="K1114"/>
    </row>
    <row r="1115" spans="11:11" x14ac:dyDescent="0.3">
      <c r="K1115"/>
    </row>
    <row r="1116" spans="11:11" x14ac:dyDescent="0.3">
      <c r="K1116"/>
    </row>
    <row r="1117" spans="11:11" x14ac:dyDescent="0.3">
      <c r="K1117"/>
    </row>
    <row r="1118" spans="11:11" x14ac:dyDescent="0.3">
      <c r="K1118"/>
    </row>
    <row r="1119" spans="11:11" x14ac:dyDescent="0.3">
      <c r="K1119"/>
    </row>
    <row r="1120" spans="11:11" x14ac:dyDescent="0.3">
      <c r="K1120"/>
    </row>
    <row r="1121" spans="11:11" x14ac:dyDescent="0.3">
      <c r="K1121"/>
    </row>
    <row r="1122" spans="11:11" x14ac:dyDescent="0.3">
      <c r="K1122"/>
    </row>
    <row r="1123" spans="11:11" x14ac:dyDescent="0.3">
      <c r="K1123"/>
    </row>
    <row r="1124" spans="11:11" x14ac:dyDescent="0.3">
      <c r="K1124"/>
    </row>
    <row r="1125" spans="11:11" x14ac:dyDescent="0.3">
      <c r="K1125"/>
    </row>
    <row r="1126" spans="11:11" x14ac:dyDescent="0.3">
      <c r="K1126"/>
    </row>
    <row r="1127" spans="11:11" x14ac:dyDescent="0.3">
      <c r="K1127"/>
    </row>
    <row r="1128" spans="11:11" x14ac:dyDescent="0.3">
      <c r="K1128"/>
    </row>
    <row r="1129" spans="11:11" x14ac:dyDescent="0.3">
      <c r="K1129"/>
    </row>
    <row r="1130" spans="11:11" x14ac:dyDescent="0.3">
      <c r="K1130"/>
    </row>
    <row r="1131" spans="11:11" x14ac:dyDescent="0.3">
      <c r="K1131"/>
    </row>
    <row r="1132" spans="11:11" x14ac:dyDescent="0.3">
      <c r="K1132"/>
    </row>
    <row r="1133" spans="11:11" x14ac:dyDescent="0.3">
      <c r="K1133"/>
    </row>
    <row r="1134" spans="11:11" x14ac:dyDescent="0.3">
      <c r="K1134"/>
    </row>
    <row r="1135" spans="11:11" x14ac:dyDescent="0.3">
      <c r="K1135"/>
    </row>
    <row r="1136" spans="11:11" x14ac:dyDescent="0.3">
      <c r="K1136"/>
    </row>
    <row r="1137" spans="11:11" x14ac:dyDescent="0.3">
      <c r="K1137"/>
    </row>
    <row r="1138" spans="11:11" x14ac:dyDescent="0.3">
      <c r="K1138"/>
    </row>
    <row r="1139" spans="11:11" x14ac:dyDescent="0.3">
      <c r="K1139"/>
    </row>
    <row r="1140" spans="11:11" x14ac:dyDescent="0.3">
      <c r="K1140"/>
    </row>
    <row r="1141" spans="11:11" x14ac:dyDescent="0.3">
      <c r="K1141"/>
    </row>
    <row r="1142" spans="11:11" x14ac:dyDescent="0.3">
      <c r="K1142"/>
    </row>
    <row r="1143" spans="11:11" x14ac:dyDescent="0.3">
      <c r="K1143"/>
    </row>
    <row r="1144" spans="11:11" x14ac:dyDescent="0.3">
      <c r="K1144"/>
    </row>
    <row r="1145" spans="11:11" x14ac:dyDescent="0.3">
      <c r="K1145"/>
    </row>
    <row r="1146" spans="11:11" x14ac:dyDescent="0.3">
      <c r="K1146"/>
    </row>
    <row r="1147" spans="11:11" x14ac:dyDescent="0.3">
      <c r="K1147"/>
    </row>
    <row r="1148" spans="11:11" x14ac:dyDescent="0.3">
      <c r="K1148"/>
    </row>
    <row r="1149" spans="11:11" x14ac:dyDescent="0.3">
      <c r="K1149"/>
    </row>
    <row r="1150" spans="11:11" x14ac:dyDescent="0.3">
      <c r="K1150"/>
    </row>
    <row r="1151" spans="11:11" x14ac:dyDescent="0.3">
      <c r="K1151"/>
    </row>
    <row r="1152" spans="11:11" x14ac:dyDescent="0.3">
      <c r="K1152"/>
    </row>
    <row r="1153" spans="11:11" x14ac:dyDescent="0.3">
      <c r="K1153"/>
    </row>
    <row r="1154" spans="11:11" x14ac:dyDescent="0.3">
      <c r="K1154"/>
    </row>
    <row r="1155" spans="11:11" x14ac:dyDescent="0.3">
      <c r="K1155"/>
    </row>
  </sheetData>
  <sheetProtection algorithmName="SHA-512" hashValue="LndT6EpvfeDNgg0G9AfjuB4oTZo502ae6ILB0cTwYFuuxw1es7uGkf+9WPMkc8+mXtjdShcnC6S1EeagpJFmmQ==" saltValue="DxtTuDBnZBJJuufAPz7NhQ==" spinCount="100000" sheet="1" objects="1" scenarios="1"/>
  <protectedRanges>
    <protectedRange sqref="C4:C5" name="Diapazons11"/>
    <protectedRange sqref="F44:I47 F49:I50" name="Nākamo periodu novirzes"/>
    <protectedRange sqref="C26:C41" name="Iepriekšēja perioda nobīdes"/>
    <protectedRange sqref="D24:E24" name="Neparedzētās izmaksas"/>
    <protectedRange sqref="C23:E23" name="cita sso izmaksu starpība"/>
    <protectedRange sqref="C22:E22" name="Pārvades izmaksu starpība"/>
    <protectedRange sqref="D19 C19:C20 D21 C7:C11 D12 D17 C13:C16" name="Inflācijas un darbaalagas starpība"/>
    <protectedRange sqref="C4:E5" name="Zudumu starpība"/>
    <protectedRange sqref="C2:E2" name="Ieņēmumu starpība"/>
    <protectedRange sqref="K60 K54:K55" name="Diapazons10"/>
  </protectedRanges>
  <mergeCells count="27">
    <mergeCell ref="D6:E6"/>
    <mergeCell ref="D19:E19"/>
    <mergeCell ref="D20:E20"/>
    <mergeCell ref="D21:E21"/>
    <mergeCell ref="D18:E18"/>
    <mergeCell ref="D7:E7"/>
    <mergeCell ref="D8:E8"/>
    <mergeCell ref="D9:E9"/>
    <mergeCell ref="D10:E10"/>
    <mergeCell ref="D11:E11"/>
    <mergeCell ref="D12:E12"/>
    <mergeCell ref="D13:E13"/>
    <mergeCell ref="D14:E14"/>
    <mergeCell ref="D15:E15"/>
    <mergeCell ref="D16:E16"/>
    <mergeCell ref="D22:E22"/>
    <mergeCell ref="D24:E24"/>
    <mergeCell ref="D23:E23"/>
    <mergeCell ref="D17:E17"/>
    <mergeCell ref="B52:J52"/>
    <mergeCell ref="H57:J57"/>
    <mergeCell ref="H56:J56"/>
    <mergeCell ref="H60:J60"/>
    <mergeCell ref="H53:J53"/>
    <mergeCell ref="H58:J58"/>
    <mergeCell ref="H55:J55"/>
    <mergeCell ref="H54:J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9"/>
  <sheetViews>
    <sheetView topLeftCell="B29" zoomScale="70" zoomScaleNormal="70" workbookViewId="0">
      <selection activeCell="O49" sqref="O49"/>
    </sheetView>
  </sheetViews>
  <sheetFormatPr defaultColWidth="8.77734375" defaultRowHeight="14.4" x14ac:dyDescent="0.3"/>
  <cols>
    <col min="2" max="2" width="45.21875" bestFit="1" customWidth="1"/>
    <col min="3" max="3" width="21.44140625" bestFit="1" customWidth="1"/>
    <col min="4" max="8" width="21.88671875" customWidth="1"/>
    <col min="9" max="9" width="21.21875" customWidth="1"/>
    <col min="10" max="10" width="16.88671875" style="8" customWidth="1"/>
  </cols>
  <sheetData>
    <row r="1" spans="2:13" ht="28.8" x14ac:dyDescent="0.3">
      <c r="B1" s="1"/>
      <c r="C1" s="2" t="s">
        <v>159</v>
      </c>
      <c r="D1" s="2" t="s">
        <v>160</v>
      </c>
      <c r="E1" s="2" t="s">
        <v>161</v>
      </c>
      <c r="F1" s="2" t="s">
        <v>162</v>
      </c>
      <c r="G1" s="2" t="s">
        <v>155</v>
      </c>
      <c r="H1" s="2" t="s">
        <v>156</v>
      </c>
      <c r="I1" s="2" t="s">
        <v>163</v>
      </c>
      <c r="J1" s="10" t="s">
        <v>46</v>
      </c>
    </row>
    <row r="2" spans="2:13" ht="28.8" x14ac:dyDescent="0.3">
      <c r="B2" s="5" t="s">
        <v>47</v>
      </c>
      <c r="C2" s="225">
        <f>'TP dati'!I35+'6_mēn_1_TP'!K57</f>
        <v>0</v>
      </c>
      <c r="D2" s="225">
        <f>'TP dati'!E40</f>
        <v>0</v>
      </c>
      <c r="E2" s="225">
        <f>'TP dati'!E41</f>
        <v>0</v>
      </c>
      <c r="F2" s="6" t="s">
        <v>48</v>
      </c>
      <c r="G2" s="6" t="s">
        <v>48</v>
      </c>
      <c r="H2" s="6" t="s">
        <v>48</v>
      </c>
      <c r="I2" s="6">
        <f>D2+E2</f>
        <v>0</v>
      </c>
      <c r="J2" s="9">
        <f>I2-C2</f>
        <v>0</v>
      </c>
    </row>
    <row r="3" spans="2:13" ht="43.2" x14ac:dyDescent="0.3">
      <c r="B3" s="5" t="s">
        <v>49</v>
      </c>
      <c r="C3" s="232">
        <f>C4*C5</f>
        <v>0</v>
      </c>
      <c r="D3" s="232">
        <f>D4*D5</f>
        <v>0</v>
      </c>
      <c r="E3" s="232">
        <f>IF(D4+E4&lt;=C4,E4*E5,((C4-D4)*E5))</f>
        <v>0</v>
      </c>
      <c r="F3" s="6" t="s">
        <v>48</v>
      </c>
      <c r="G3" s="6" t="s">
        <v>48</v>
      </c>
      <c r="H3" s="6" t="s">
        <v>48</v>
      </c>
      <c r="I3" s="6">
        <f>D3+E3</f>
        <v>0</v>
      </c>
      <c r="J3" s="9">
        <f>C3-I3</f>
        <v>0</v>
      </c>
    </row>
    <row r="4" spans="2:13" x14ac:dyDescent="0.3">
      <c r="B4" s="7" t="s">
        <v>50</v>
      </c>
      <c r="C4" s="225">
        <f>'TP dati'!E34</f>
        <v>0</v>
      </c>
      <c r="D4" s="80"/>
      <c r="E4" s="80"/>
      <c r="F4" s="6" t="s">
        <v>48</v>
      </c>
      <c r="G4" s="6" t="s">
        <v>48</v>
      </c>
      <c r="H4" s="6" t="s">
        <v>48</v>
      </c>
      <c r="I4" s="6" t="s">
        <v>48</v>
      </c>
      <c r="J4" s="9" t="s">
        <v>48</v>
      </c>
    </row>
    <row r="5" spans="2:13" x14ac:dyDescent="0.3">
      <c r="B5" s="7" t="s">
        <v>51</v>
      </c>
      <c r="C5" s="225">
        <f>'TP dati'!E33</f>
        <v>0</v>
      </c>
      <c r="D5" s="80"/>
      <c r="E5" s="80"/>
      <c r="F5" s="6" t="s">
        <v>48</v>
      </c>
      <c r="G5" s="6" t="s">
        <v>48</v>
      </c>
      <c r="H5" s="6" t="s">
        <v>48</v>
      </c>
      <c r="I5" s="6" t="s">
        <v>48</v>
      </c>
      <c r="J5" s="9" t="s">
        <v>48</v>
      </c>
    </row>
    <row r="6" spans="2:13" ht="43.2" x14ac:dyDescent="0.3">
      <c r="B6" s="5" t="s">
        <v>52</v>
      </c>
      <c r="C6" s="233">
        <f>C7</f>
        <v>0</v>
      </c>
      <c r="D6" s="274" t="s">
        <v>48</v>
      </c>
      <c r="E6" s="275"/>
      <c r="F6" s="6" t="s">
        <v>48</v>
      </c>
      <c r="G6" s="6" t="s">
        <v>48</v>
      </c>
      <c r="H6" s="6" t="s">
        <v>48</v>
      </c>
      <c r="I6" s="6" t="s">
        <v>48</v>
      </c>
      <c r="J6" s="88" t="e">
        <f>D7*('TP dati'!F46-'TP dati'!F48)/'TP dati'!F46+D13*('TP dati'!E46-'TP dati'!E48)/'TP dati'!E46</f>
        <v>#DIV/0!</v>
      </c>
    </row>
    <row r="7" spans="2:13" ht="49.2" customHeight="1" x14ac:dyDescent="0.3">
      <c r="B7" s="7" t="s">
        <v>142</v>
      </c>
      <c r="C7" s="17">
        <f>C8+C9+C10</f>
        <v>0</v>
      </c>
      <c r="D7" s="258">
        <f>C7</f>
        <v>0</v>
      </c>
      <c r="E7" s="259"/>
      <c r="F7" s="6" t="s">
        <v>48</v>
      </c>
      <c r="G7" s="6" t="s">
        <v>48</v>
      </c>
      <c r="H7" s="6" t="s">
        <v>48</v>
      </c>
      <c r="I7" s="6" t="s">
        <v>48</v>
      </c>
      <c r="J7" s="9" t="s">
        <v>48</v>
      </c>
      <c r="M7" s="3"/>
    </row>
    <row r="8" spans="2:13" ht="72" x14ac:dyDescent="0.3">
      <c r="B8" s="7"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7">
        <f>'TP dati'!E19</f>
        <v>0</v>
      </c>
      <c r="D8" s="258">
        <f>C8</f>
        <v>0</v>
      </c>
      <c r="E8" s="259"/>
      <c r="F8" s="6"/>
      <c r="G8" s="6"/>
      <c r="H8" s="6"/>
      <c r="I8" s="6"/>
      <c r="J8" s="9"/>
      <c r="M8" s="3"/>
    </row>
    <row r="9" spans="2:13" ht="57.6" x14ac:dyDescent="0.3">
      <c r="B9" s="7" t="str">
        <f>'6_mēn_1_TP'!B9</f>
        <v>tarifu aprēķinā iekļautās personāla izmaksas, kas aprēķinātas, izmantojot kārtējā gada inflācijas prognozi un kas attiecināmas uz attiecīgo tarifu periodu </v>
      </c>
      <c r="C9" s="17">
        <f>'TP dati'!E14</f>
        <v>0</v>
      </c>
      <c r="D9" s="258">
        <f>C9</f>
        <v>0</v>
      </c>
      <c r="E9" s="259"/>
      <c r="F9" s="6"/>
      <c r="G9" s="6"/>
      <c r="H9" s="6"/>
      <c r="I9" s="6"/>
      <c r="J9" s="9"/>
      <c r="M9" s="3"/>
    </row>
    <row r="10" spans="2:13" ht="57.6" x14ac:dyDescent="0.3">
      <c r="B10" s="7" t="str">
        <f>'6_mēn_1_TP'!B10</f>
        <v>tarifu aprēķinā iekļautās pārējās saimnieciskās darbības izmaksas, kas aprēķinātas, izmantojot kārtējā gada inflācijas prognozi un kas attiecināmas uz attiecīgo tarifu periodu</v>
      </c>
      <c r="C10" s="17">
        <f>'TP dati'!E23</f>
        <v>0</v>
      </c>
      <c r="D10" s="81"/>
      <c r="E10" s="82"/>
      <c r="F10" s="6"/>
      <c r="G10" s="6"/>
      <c r="H10" s="6"/>
      <c r="I10" s="6"/>
      <c r="J10" s="9"/>
      <c r="M10" s="3"/>
    </row>
    <row r="11" spans="2:13" x14ac:dyDescent="0.3">
      <c r="B11" s="13" t="s">
        <v>57</v>
      </c>
      <c r="C11" s="79">
        <f>'TP dati'!F45</f>
        <v>0</v>
      </c>
      <c r="D11" s="251"/>
      <c r="E11" s="252"/>
      <c r="F11" s="6" t="s">
        <v>48</v>
      </c>
      <c r="G11" s="6" t="s">
        <v>48</v>
      </c>
      <c r="H11" s="6" t="s">
        <v>48</v>
      </c>
      <c r="I11" s="6" t="s">
        <v>48</v>
      </c>
      <c r="J11" s="9" t="s">
        <v>48</v>
      </c>
      <c r="M11" s="3"/>
    </row>
    <row r="12" spans="2:13" x14ac:dyDescent="0.3">
      <c r="B12" s="13" t="s">
        <v>58</v>
      </c>
      <c r="C12" s="6" t="s">
        <v>48</v>
      </c>
      <c r="D12" s="272"/>
      <c r="E12" s="273"/>
      <c r="F12" s="6" t="s">
        <v>48</v>
      </c>
      <c r="G12" s="6" t="s">
        <v>48</v>
      </c>
      <c r="H12" s="6" t="s">
        <v>48</v>
      </c>
      <c r="I12" s="6" t="s">
        <v>48</v>
      </c>
      <c r="J12" s="9" t="s">
        <v>48</v>
      </c>
    </row>
    <row r="13" spans="2:13" ht="43.2" x14ac:dyDescent="0.3">
      <c r="B13" s="7" t="s">
        <v>59</v>
      </c>
      <c r="C13" s="17">
        <f>C14+C15</f>
        <v>0</v>
      </c>
      <c r="D13" s="258">
        <f>C13</f>
        <v>0</v>
      </c>
      <c r="E13" s="259"/>
      <c r="F13" s="6" t="s">
        <v>48</v>
      </c>
      <c r="G13" s="6" t="s">
        <v>48</v>
      </c>
      <c r="H13" s="6" t="s">
        <v>48</v>
      </c>
      <c r="I13" s="6" t="s">
        <v>48</v>
      </c>
      <c r="J13" s="9" t="s">
        <v>48</v>
      </c>
      <c r="M13" s="3"/>
    </row>
    <row r="14" spans="2:13" ht="57.6" x14ac:dyDescent="0.3">
      <c r="B14" s="7" t="s">
        <v>60</v>
      </c>
      <c r="C14" s="17">
        <f>'TP dati'!E18</f>
        <v>0</v>
      </c>
      <c r="D14" s="258">
        <f>C14</f>
        <v>0</v>
      </c>
      <c r="E14" s="259"/>
      <c r="F14" s="6"/>
      <c r="G14" s="6"/>
      <c r="H14" s="6"/>
      <c r="I14" s="6"/>
      <c r="J14" s="9"/>
      <c r="M14" s="3"/>
    </row>
    <row r="15" spans="2:13" ht="43.2" x14ac:dyDescent="0.3">
      <c r="B15" s="7" t="s">
        <v>61</v>
      </c>
      <c r="C15" s="17">
        <f>'TP dati'!E22</f>
        <v>0</v>
      </c>
      <c r="D15" s="258">
        <f>C15</f>
        <v>0</v>
      </c>
      <c r="E15" s="259"/>
      <c r="F15" s="6"/>
      <c r="G15" s="6"/>
      <c r="H15" s="6"/>
      <c r="I15" s="6"/>
      <c r="J15" s="9"/>
      <c r="M15" s="3"/>
    </row>
    <row r="16" spans="2:13" x14ac:dyDescent="0.3">
      <c r="B16" s="13" t="s">
        <v>57</v>
      </c>
      <c r="C16" s="79">
        <f>'TP dati'!E52</f>
        <v>0</v>
      </c>
      <c r="D16" s="251"/>
      <c r="E16" s="252"/>
      <c r="F16" s="6" t="s">
        <v>48</v>
      </c>
      <c r="G16" s="6" t="s">
        <v>48</v>
      </c>
      <c r="H16" s="6" t="s">
        <v>48</v>
      </c>
      <c r="I16" s="6" t="s">
        <v>48</v>
      </c>
      <c r="J16" s="9" t="s">
        <v>48</v>
      </c>
      <c r="M16" s="3"/>
    </row>
    <row r="17" spans="2:12" x14ac:dyDescent="0.3">
      <c r="B17" s="13" t="str">
        <f>'6_mēn_1_TP'!B17</f>
        <v>faktiskā inflācija</v>
      </c>
      <c r="C17" s="6" t="s">
        <v>48</v>
      </c>
      <c r="D17" s="251">
        <f>'TP dati'!E54</f>
        <v>0</v>
      </c>
      <c r="E17" s="252"/>
      <c r="F17" s="6" t="s">
        <v>48</v>
      </c>
      <c r="G17" s="6" t="s">
        <v>48</v>
      </c>
      <c r="H17" s="6" t="s">
        <v>48</v>
      </c>
      <c r="I17" s="6" t="s">
        <v>48</v>
      </c>
      <c r="J17" s="9" t="s">
        <v>48</v>
      </c>
    </row>
    <row r="18" spans="2:12" ht="57.6" x14ac:dyDescent="0.3">
      <c r="B18" s="5" t="s">
        <v>63</v>
      </c>
      <c r="C18" s="6">
        <f>C19</f>
        <v>0</v>
      </c>
      <c r="D18" s="258" t="s">
        <v>48</v>
      </c>
      <c r="E18" s="259"/>
      <c r="F18" s="6" t="s">
        <v>48</v>
      </c>
      <c r="G18" s="6" t="s">
        <v>48</v>
      </c>
      <c r="H18" s="6" t="s">
        <v>48</v>
      </c>
      <c r="I18" s="6" t="s">
        <v>48</v>
      </c>
      <c r="J18" s="88" t="e">
        <f>D19*('TP dati'!F57-'TP dati'!F59)/'TP dati'!F57</f>
        <v>#DIV/0!</v>
      </c>
    </row>
    <row r="19" spans="2:12" ht="57.6" x14ac:dyDescent="0.3">
      <c r="B19" s="5" t="s">
        <v>64</v>
      </c>
      <c r="C19" s="17">
        <f>'TP dati'!E15</f>
        <v>0</v>
      </c>
      <c r="D19" s="258">
        <f>C19</f>
        <v>0</v>
      </c>
      <c r="E19" s="259"/>
      <c r="F19" s="6" t="s">
        <v>48</v>
      </c>
      <c r="G19" s="6" t="s">
        <v>48</v>
      </c>
      <c r="H19" s="6" t="s">
        <v>48</v>
      </c>
      <c r="I19" s="6" t="s">
        <v>48</v>
      </c>
      <c r="J19" s="9" t="s">
        <v>48</v>
      </c>
    </row>
    <row r="20" spans="2:12" x14ac:dyDescent="0.3">
      <c r="B20" s="13" t="s">
        <v>65</v>
      </c>
      <c r="C20" s="79">
        <f>'TP dati'!F56</f>
        <v>0</v>
      </c>
      <c r="D20" s="251"/>
      <c r="E20" s="252"/>
      <c r="F20" s="6" t="s">
        <v>48</v>
      </c>
      <c r="G20" s="6" t="s">
        <v>48</v>
      </c>
      <c r="H20" s="6" t="s">
        <v>48</v>
      </c>
      <c r="I20" s="6" t="s">
        <v>48</v>
      </c>
      <c r="J20" s="9" t="s">
        <v>48</v>
      </c>
    </row>
    <row r="21" spans="2:12" x14ac:dyDescent="0.3">
      <c r="B21" s="13" t="s">
        <v>66</v>
      </c>
      <c r="C21" s="6" t="s">
        <v>48</v>
      </c>
      <c r="D21" s="251">
        <f>'TP dati'!F58</f>
        <v>0</v>
      </c>
      <c r="E21" s="252"/>
      <c r="F21" s="6" t="s">
        <v>48</v>
      </c>
      <c r="G21" s="6" t="s">
        <v>48</v>
      </c>
      <c r="H21" s="6" t="s">
        <v>48</v>
      </c>
      <c r="I21" s="6" t="s">
        <v>48</v>
      </c>
      <c r="J21" s="9" t="s">
        <v>48</v>
      </c>
    </row>
    <row r="22" spans="2:12" ht="28.8" x14ac:dyDescent="0.3">
      <c r="B22" s="5" t="s">
        <v>67</v>
      </c>
      <c r="C22" s="17">
        <f>'TP dati'!E24</f>
        <v>0</v>
      </c>
      <c r="D22" s="258">
        <f>'TP dati'!E67</f>
        <v>0</v>
      </c>
      <c r="E22" s="259"/>
      <c r="F22" s="6" t="s">
        <v>48</v>
      </c>
      <c r="G22" s="6" t="s">
        <v>48</v>
      </c>
      <c r="H22" s="6" t="s">
        <v>48</v>
      </c>
      <c r="I22" s="6">
        <f>D22</f>
        <v>0</v>
      </c>
      <c r="J22" s="9">
        <f>C22-I22</f>
        <v>0</v>
      </c>
    </row>
    <row r="23" spans="2:12" ht="43.2" x14ac:dyDescent="0.3">
      <c r="B23" s="5" t="s">
        <v>68</v>
      </c>
      <c r="C23" s="17">
        <f>'TP dati'!E31</f>
        <v>0</v>
      </c>
      <c r="D23" s="249"/>
      <c r="E23" s="250"/>
      <c r="F23" s="6" t="s">
        <v>48</v>
      </c>
      <c r="G23" s="6" t="s">
        <v>48</v>
      </c>
      <c r="H23" s="6" t="s">
        <v>48</v>
      </c>
      <c r="I23" s="6">
        <f>D23</f>
        <v>0</v>
      </c>
      <c r="J23" s="9">
        <f>C23-I23</f>
        <v>0</v>
      </c>
    </row>
    <row r="24" spans="2:12" ht="72" x14ac:dyDescent="0.3">
      <c r="B24" s="5" t="s">
        <v>69</v>
      </c>
      <c r="C24" s="78">
        <v>0</v>
      </c>
      <c r="D24" s="249"/>
      <c r="E24" s="250"/>
      <c r="F24" s="6" t="s">
        <v>48</v>
      </c>
      <c r="G24" s="6" t="s">
        <v>48</v>
      </c>
      <c r="H24" s="6" t="s">
        <v>48</v>
      </c>
      <c r="I24" s="6">
        <f>D24+E24</f>
        <v>0</v>
      </c>
      <c r="J24" s="9">
        <f>C24-I24</f>
        <v>0</v>
      </c>
    </row>
    <row r="25" spans="2:12" ht="100.8" x14ac:dyDescent="0.3">
      <c r="B25" s="5" t="s">
        <v>158</v>
      </c>
      <c r="C25" s="6" t="e">
        <f>C35-C28+C27-C26</f>
        <v>#DIV/0!</v>
      </c>
      <c r="D25" s="6" t="s">
        <v>48</v>
      </c>
      <c r="E25" s="6" t="s">
        <v>48</v>
      </c>
      <c r="F25" s="6" t="s">
        <v>48</v>
      </c>
      <c r="G25" s="6" t="s">
        <v>48</v>
      </c>
      <c r="H25" s="6" t="s">
        <v>48</v>
      </c>
      <c r="I25" s="6" t="s">
        <v>48</v>
      </c>
      <c r="J25" s="9" t="e">
        <f>C25</f>
        <v>#DIV/0!</v>
      </c>
    </row>
    <row r="26" spans="2:12" x14ac:dyDescent="0.3">
      <c r="B26" s="14" t="s">
        <v>92</v>
      </c>
      <c r="C26" s="17">
        <f>'TP dati'!D39</f>
        <v>0</v>
      </c>
      <c r="D26" s="6" t="s">
        <v>48</v>
      </c>
      <c r="E26" s="6" t="s">
        <v>48</v>
      </c>
      <c r="F26" s="6" t="s">
        <v>48</v>
      </c>
      <c r="G26" s="6" t="s">
        <v>48</v>
      </c>
      <c r="H26" s="6" t="s">
        <v>48</v>
      </c>
      <c r="I26" s="6" t="s">
        <v>48</v>
      </c>
      <c r="J26" s="9" t="s">
        <v>48</v>
      </c>
    </row>
    <row r="27" spans="2:12" x14ac:dyDescent="0.3">
      <c r="B27" s="14" t="s">
        <v>164</v>
      </c>
      <c r="C27" s="17">
        <f>'TP dati'!D42</f>
        <v>0</v>
      </c>
      <c r="D27" s="6" t="s">
        <v>48</v>
      </c>
      <c r="E27" s="6" t="s">
        <v>48</v>
      </c>
      <c r="F27" s="6" t="s">
        <v>48</v>
      </c>
      <c r="G27" s="6" t="s">
        <v>48</v>
      </c>
      <c r="H27" s="6" t="s">
        <v>48</v>
      </c>
      <c r="I27" s="6" t="s">
        <v>48</v>
      </c>
      <c r="J27" s="9" t="s">
        <v>48</v>
      </c>
    </row>
    <row r="28" spans="2:12" x14ac:dyDescent="0.3">
      <c r="B28" s="12" t="s">
        <v>93</v>
      </c>
      <c r="C28" s="6">
        <f>SUM(C29:C34)</f>
        <v>0</v>
      </c>
      <c r="D28" s="6" t="s">
        <v>48</v>
      </c>
      <c r="E28" s="6" t="s">
        <v>48</v>
      </c>
      <c r="F28" s="6" t="s">
        <v>48</v>
      </c>
      <c r="G28" s="6" t="s">
        <v>48</v>
      </c>
      <c r="H28" s="6" t="s">
        <v>48</v>
      </c>
      <c r="I28" s="6" t="s">
        <v>48</v>
      </c>
      <c r="J28" s="9" t="s">
        <v>48</v>
      </c>
    </row>
    <row r="29" spans="2:12" ht="28.8" x14ac:dyDescent="0.3">
      <c r="B29" s="7" t="s">
        <v>73</v>
      </c>
      <c r="C29" s="17"/>
      <c r="D29" s="6" t="s">
        <v>48</v>
      </c>
      <c r="E29" s="6" t="s">
        <v>48</v>
      </c>
      <c r="F29" s="6" t="s">
        <v>48</v>
      </c>
      <c r="G29" s="6" t="s">
        <v>48</v>
      </c>
      <c r="H29" s="6" t="s">
        <v>48</v>
      </c>
      <c r="I29" s="6"/>
      <c r="J29" s="9"/>
      <c r="L29" s="19"/>
    </row>
    <row r="30" spans="2:12" x14ac:dyDescent="0.3">
      <c r="B30" s="7" t="s">
        <v>74</v>
      </c>
      <c r="C30" s="77"/>
      <c r="D30" s="6" t="s">
        <v>48</v>
      </c>
      <c r="E30" s="6" t="s">
        <v>48</v>
      </c>
      <c r="F30" s="6" t="s">
        <v>48</v>
      </c>
      <c r="G30" s="6" t="s">
        <v>48</v>
      </c>
      <c r="H30" s="6" t="s">
        <v>48</v>
      </c>
      <c r="I30" s="6"/>
      <c r="J30" s="9"/>
    </row>
    <row r="31" spans="2:12" ht="28.8" x14ac:dyDescent="0.3">
      <c r="B31" s="7" t="s">
        <v>75</v>
      </c>
      <c r="C31" s="77"/>
      <c r="D31" s="6" t="s">
        <v>48</v>
      </c>
      <c r="E31" s="6" t="s">
        <v>48</v>
      </c>
      <c r="F31" s="6" t="s">
        <v>48</v>
      </c>
      <c r="G31" s="6" t="s">
        <v>48</v>
      </c>
      <c r="H31" s="6" t="s">
        <v>48</v>
      </c>
      <c r="I31" s="6"/>
      <c r="J31" s="9"/>
    </row>
    <row r="32" spans="2:12" x14ac:dyDescent="0.3">
      <c r="B32" s="7" t="s">
        <v>20</v>
      </c>
      <c r="C32" s="77"/>
      <c r="D32" s="6" t="s">
        <v>48</v>
      </c>
      <c r="E32" s="6" t="s">
        <v>48</v>
      </c>
      <c r="F32" s="6" t="s">
        <v>48</v>
      </c>
      <c r="G32" s="6" t="s">
        <v>48</v>
      </c>
      <c r="H32" s="6" t="s">
        <v>48</v>
      </c>
      <c r="I32" s="6"/>
      <c r="J32" s="9"/>
    </row>
    <row r="33" spans="2:12" ht="28.8" x14ac:dyDescent="0.3">
      <c r="B33" s="7" t="s">
        <v>31</v>
      </c>
      <c r="C33" s="77"/>
      <c r="D33" s="6" t="s">
        <v>48</v>
      </c>
      <c r="E33" s="6" t="s">
        <v>48</v>
      </c>
      <c r="F33" s="6" t="s">
        <v>48</v>
      </c>
      <c r="G33" s="6" t="s">
        <v>48</v>
      </c>
      <c r="H33" s="6" t="s">
        <v>48</v>
      </c>
      <c r="I33" s="6"/>
      <c r="J33" s="9"/>
    </row>
    <row r="34" spans="2:12" ht="28.8" x14ac:dyDescent="0.3">
      <c r="B34" s="7" t="s">
        <v>76</v>
      </c>
      <c r="C34" s="77"/>
      <c r="D34" s="6" t="s">
        <v>48</v>
      </c>
      <c r="E34" s="6" t="s">
        <v>48</v>
      </c>
      <c r="F34" s="6" t="s">
        <v>48</v>
      </c>
      <c r="G34" s="6" t="s">
        <v>48</v>
      </c>
      <c r="H34" s="6" t="s">
        <v>48</v>
      </c>
      <c r="I34" s="6"/>
      <c r="J34" s="9"/>
    </row>
    <row r="35" spans="2:12" x14ac:dyDescent="0.3">
      <c r="B35" s="12" t="s">
        <v>77</v>
      </c>
      <c r="C35" s="6" t="e">
        <f>C36+SUM(C39:C43)</f>
        <v>#DIV/0!</v>
      </c>
      <c r="D35" s="6" t="s">
        <v>48</v>
      </c>
      <c r="E35" s="6" t="s">
        <v>48</v>
      </c>
      <c r="F35" s="6" t="s">
        <v>48</v>
      </c>
      <c r="G35" s="6" t="s">
        <v>48</v>
      </c>
      <c r="H35" s="6" t="s">
        <v>48</v>
      </c>
      <c r="I35" s="6" t="s">
        <v>48</v>
      </c>
      <c r="J35" s="9" t="s">
        <v>48</v>
      </c>
    </row>
    <row r="36" spans="2:12" ht="28.8" x14ac:dyDescent="0.3">
      <c r="B36" s="7" t="s">
        <v>73</v>
      </c>
      <c r="C36" s="17">
        <f>C37*C38</f>
        <v>0</v>
      </c>
      <c r="D36" s="6" t="s">
        <v>48</v>
      </c>
      <c r="E36" s="6" t="s">
        <v>48</v>
      </c>
      <c r="F36" s="6" t="s">
        <v>48</v>
      </c>
      <c r="G36" s="6" t="s">
        <v>48</v>
      </c>
      <c r="H36" s="6" t="s">
        <v>48</v>
      </c>
      <c r="I36" s="6"/>
      <c r="J36" s="9"/>
    </row>
    <row r="37" spans="2:12" x14ac:dyDescent="0.3">
      <c r="B37" s="7" t="s">
        <v>50</v>
      </c>
      <c r="C37" s="77"/>
      <c r="D37" s="6"/>
      <c r="E37" s="6"/>
      <c r="F37" s="6"/>
      <c r="G37" s="6"/>
      <c r="H37" s="6"/>
      <c r="I37" s="6"/>
      <c r="J37" s="9"/>
    </row>
    <row r="38" spans="2:12" x14ac:dyDescent="0.3">
      <c r="B38" s="7" t="s">
        <v>51</v>
      </c>
      <c r="C38" s="77"/>
      <c r="D38" s="6"/>
      <c r="E38" s="6"/>
      <c r="F38" s="6"/>
      <c r="G38" s="6"/>
      <c r="H38" s="6"/>
      <c r="I38" s="6"/>
      <c r="J38" s="9"/>
    </row>
    <row r="39" spans="2:12" x14ac:dyDescent="0.3">
      <c r="B39" s="7" t="s">
        <v>74</v>
      </c>
      <c r="C39" s="17" t="e">
        <f>'6_mēn_1_TP'!D7*('TP dati'!E48-'TP dati'!E50)/'TP dati'!E48+'6_mēn_1_TP'!D13*('TP dati'!D48-'TP dati'!D50)/'TP dati'!D48</f>
        <v>#DIV/0!</v>
      </c>
      <c r="D39" s="6" t="s">
        <v>48</v>
      </c>
      <c r="E39" s="6" t="s">
        <v>48</v>
      </c>
      <c r="F39" s="6" t="s">
        <v>48</v>
      </c>
      <c r="G39" s="6" t="s">
        <v>48</v>
      </c>
      <c r="H39" s="6" t="s">
        <v>48</v>
      </c>
      <c r="I39" s="6"/>
      <c r="J39" s="9"/>
      <c r="L39" s="19"/>
    </row>
    <row r="40" spans="2:12" ht="28.8" x14ac:dyDescent="0.3">
      <c r="B40" s="7" t="s">
        <v>75</v>
      </c>
      <c r="C40" s="17" t="e">
        <f>'6_mēn_1_TP'!D19*('TP dati'!E57-'TP dati'!E59)/'TP dati'!E57</f>
        <v>#DIV/0!</v>
      </c>
      <c r="D40" s="6" t="s">
        <v>48</v>
      </c>
      <c r="E40" s="6" t="s">
        <v>48</v>
      </c>
      <c r="F40" s="6" t="s">
        <v>48</v>
      </c>
      <c r="G40" s="6" t="s">
        <v>48</v>
      </c>
      <c r="H40" s="6" t="s">
        <v>48</v>
      </c>
      <c r="I40" s="6"/>
      <c r="J40" s="9"/>
    </row>
    <row r="41" spans="2:12" x14ac:dyDescent="0.3">
      <c r="B41" s="7" t="s">
        <v>20</v>
      </c>
      <c r="C41" s="77"/>
      <c r="D41" s="6" t="s">
        <v>48</v>
      </c>
      <c r="E41" s="6" t="s">
        <v>48</v>
      </c>
      <c r="F41" s="6" t="s">
        <v>48</v>
      </c>
      <c r="G41" s="6" t="s">
        <v>48</v>
      </c>
      <c r="H41" s="6" t="s">
        <v>48</v>
      </c>
      <c r="I41" s="6"/>
      <c r="J41" s="9"/>
    </row>
    <row r="42" spans="2:12" ht="28.8" x14ac:dyDescent="0.3">
      <c r="B42" s="7" t="s">
        <v>31</v>
      </c>
      <c r="C42" s="77"/>
      <c r="D42" s="6" t="s">
        <v>48</v>
      </c>
      <c r="E42" s="6" t="s">
        <v>48</v>
      </c>
      <c r="F42" s="6" t="s">
        <v>48</v>
      </c>
      <c r="G42" s="6" t="s">
        <v>48</v>
      </c>
      <c r="H42" s="6" t="s">
        <v>48</v>
      </c>
      <c r="I42" s="6"/>
      <c r="J42" s="9"/>
    </row>
    <row r="43" spans="2:12" ht="28.8" x14ac:dyDescent="0.3">
      <c r="B43" s="7" t="s">
        <v>76</v>
      </c>
      <c r="C43" s="77"/>
      <c r="D43" s="6" t="s">
        <v>48</v>
      </c>
      <c r="E43" s="6" t="s">
        <v>48</v>
      </c>
      <c r="F43" s="6" t="s">
        <v>48</v>
      </c>
      <c r="G43" s="6" t="s">
        <v>48</v>
      </c>
      <c r="H43" s="6" t="s">
        <v>48</v>
      </c>
      <c r="I43" s="6"/>
      <c r="J43" s="9"/>
    </row>
    <row r="44" spans="2:12" ht="30.6" x14ac:dyDescent="0.3">
      <c r="B44" s="7" t="s">
        <v>78</v>
      </c>
      <c r="C44" s="6" t="s">
        <v>48</v>
      </c>
      <c r="D44" s="6" t="s">
        <v>48</v>
      </c>
      <c r="E44" s="6" t="s">
        <v>48</v>
      </c>
      <c r="F44" s="6">
        <f>F45+F50+F53</f>
        <v>0</v>
      </c>
      <c r="G44" s="6">
        <f>G45+G50+G53</f>
        <v>0</v>
      </c>
      <c r="H44" s="6">
        <f>H45+H50+H53</f>
        <v>0</v>
      </c>
      <c r="I44" s="6" t="s">
        <v>48</v>
      </c>
      <c r="J44" s="9">
        <f>SUM(F44:H44)</f>
        <v>0</v>
      </c>
    </row>
    <row r="45" spans="2:12" ht="28.8" x14ac:dyDescent="0.3">
      <c r="B45" s="5" t="s">
        <v>79</v>
      </c>
      <c r="C45" s="6" t="s">
        <v>48</v>
      </c>
      <c r="D45" s="6" t="s">
        <v>48</v>
      </c>
      <c r="E45" s="6" t="s">
        <v>48</v>
      </c>
      <c r="F45" s="6">
        <f>F48*F49-F46*F47</f>
        <v>0</v>
      </c>
      <c r="G45" s="6">
        <f>G48*G49-G46*G47</f>
        <v>0</v>
      </c>
      <c r="H45" s="6">
        <f>H48*H49-H46*H47</f>
        <v>0</v>
      </c>
      <c r="I45" s="6" t="s">
        <v>48</v>
      </c>
      <c r="J45" s="9">
        <f>SUM(F45:H45)</f>
        <v>0</v>
      </c>
    </row>
    <row r="46" spans="2:12" x14ac:dyDescent="0.3">
      <c r="B46" s="7" t="s">
        <v>80</v>
      </c>
      <c r="C46" s="6" t="s">
        <v>48</v>
      </c>
      <c r="D46" s="6" t="s">
        <v>48</v>
      </c>
      <c r="E46" s="6" t="s">
        <v>48</v>
      </c>
      <c r="F46" s="77"/>
      <c r="G46" s="77"/>
      <c r="H46" s="77"/>
      <c r="I46" s="6" t="s">
        <v>48</v>
      </c>
      <c r="J46" s="9" t="s">
        <v>48</v>
      </c>
    </row>
    <row r="47" spans="2:12" x14ac:dyDescent="0.3">
      <c r="B47" s="7" t="s">
        <v>81</v>
      </c>
      <c r="C47" s="6" t="s">
        <v>48</v>
      </c>
      <c r="D47" s="6" t="s">
        <v>48</v>
      </c>
      <c r="E47" s="6" t="s">
        <v>48</v>
      </c>
      <c r="F47" s="77"/>
      <c r="G47" s="77"/>
      <c r="H47" s="77"/>
      <c r="I47" s="6" t="s">
        <v>48</v>
      </c>
      <c r="J47" s="9" t="s">
        <v>48</v>
      </c>
    </row>
    <row r="48" spans="2:12" x14ac:dyDescent="0.3">
      <c r="B48" s="7" t="s">
        <v>82</v>
      </c>
      <c r="C48" s="6" t="s">
        <v>48</v>
      </c>
      <c r="D48" s="6" t="s">
        <v>48</v>
      </c>
      <c r="E48" s="6" t="s">
        <v>48</v>
      </c>
      <c r="F48" s="77"/>
      <c r="G48" s="77"/>
      <c r="H48" s="77"/>
      <c r="I48" s="6" t="s">
        <v>48</v>
      </c>
      <c r="J48" s="9" t="s">
        <v>48</v>
      </c>
    </row>
    <row r="49" spans="2:10" x14ac:dyDescent="0.3">
      <c r="B49" s="7" t="s">
        <v>83</v>
      </c>
      <c r="C49" s="6" t="s">
        <v>48</v>
      </c>
      <c r="D49" s="6" t="s">
        <v>48</v>
      </c>
      <c r="E49" s="6" t="s">
        <v>48</v>
      </c>
      <c r="F49" s="77"/>
      <c r="G49" s="77"/>
      <c r="H49" s="77"/>
      <c r="I49" s="6" t="s">
        <v>48</v>
      </c>
      <c r="J49" s="9" t="s">
        <v>48</v>
      </c>
    </row>
    <row r="50" spans="2:10" x14ac:dyDescent="0.3">
      <c r="B50" s="5" t="s">
        <v>84</v>
      </c>
      <c r="C50" s="6" t="s">
        <v>48</v>
      </c>
      <c r="D50" s="6" t="s">
        <v>48</v>
      </c>
      <c r="E50" s="6" t="s">
        <v>48</v>
      </c>
      <c r="F50" s="6">
        <f>F52-F51</f>
        <v>0</v>
      </c>
      <c r="G50" s="6">
        <f>G52-G51</f>
        <v>0</v>
      </c>
      <c r="H50" s="6">
        <f>H52-H51</f>
        <v>0</v>
      </c>
      <c r="I50" s="6" t="s">
        <v>48</v>
      </c>
      <c r="J50" s="9">
        <f>SUM(F50:H50)</f>
        <v>0</v>
      </c>
    </row>
    <row r="51" spans="2:10" x14ac:dyDescent="0.3">
      <c r="B51" s="7" t="s">
        <v>85</v>
      </c>
      <c r="C51" s="6" t="s">
        <v>48</v>
      </c>
      <c r="D51" s="6" t="s">
        <v>48</v>
      </c>
      <c r="E51" s="6" t="s">
        <v>48</v>
      </c>
      <c r="F51" s="77"/>
      <c r="G51" s="77"/>
      <c r="H51" s="77"/>
      <c r="I51" s="6" t="s">
        <v>48</v>
      </c>
      <c r="J51" s="9" t="s">
        <v>48</v>
      </c>
    </row>
    <row r="52" spans="2:10" ht="28.8" x14ac:dyDescent="0.3">
      <c r="B52" s="7" t="s">
        <v>86</v>
      </c>
      <c r="C52" s="6" t="s">
        <v>48</v>
      </c>
      <c r="D52" s="6" t="s">
        <v>48</v>
      </c>
      <c r="E52" s="6" t="s">
        <v>48</v>
      </c>
      <c r="F52" s="77"/>
      <c r="G52" s="77"/>
      <c r="H52" s="77"/>
      <c r="I52" s="6" t="s">
        <v>48</v>
      </c>
      <c r="J52" s="9" t="s">
        <v>48</v>
      </c>
    </row>
    <row r="53" spans="2:10" ht="43.2" x14ac:dyDescent="0.3">
      <c r="B53" s="5" t="s">
        <v>87</v>
      </c>
      <c r="C53" s="6" t="s">
        <v>48</v>
      </c>
      <c r="D53" s="6" t="s">
        <v>48</v>
      </c>
      <c r="E53" s="6" t="s">
        <v>48</v>
      </c>
      <c r="F53" s="77"/>
      <c r="G53" s="77"/>
      <c r="H53" s="77"/>
      <c r="I53" s="6" t="s">
        <v>48</v>
      </c>
      <c r="J53" s="9">
        <f>SUM(F53:H53)</f>
        <v>0</v>
      </c>
    </row>
    <row r="54" spans="2:10" x14ac:dyDescent="0.3">
      <c r="B54" s="253" t="s">
        <v>88</v>
      </c>
      <c r="C54" s="254"/>
      <c r="D54" s="254"/>
      <c r="E54" s="254"/>
      <c r="F54" s="254"/>
      <c r="G54" s="254"/>
      <c r="H54" s="254"/>
      <c r="I54" s="255"/>
      <c r="J54" s="11" t="e">
        <f>J3+J18+J22+J23+J24+J25+J44+J2</f>
        <v>#DIV/0!</v>
      </c>
    </row>
    <row r="55" spans="2:10" x14ac:dyDescent="0.3">
      <c r="B55" s="4" t="s">
        <v>89</v>
      </c>
      <c r="G55" s="260"/>
      <c r="H55" s="261"/>
      <c r="I55" s="262"/>
      <c r="J55"/>
    </row>
    <row r="56" spans="2:10" ht="15.45" customHeight="1" x14ac:dyDescent="0.3">
      <c r="B56" s="4"/>
      <c r="G56" s="266" t="s">
        <v>137</v>
      </c>
      <c r="H56" s="267"/>
      <c r="I56" s="268"/>
      <c r="J56" s="227" t="e">
        <f>IF(AVERAGE(D5:E5)-C5&gt;7,J3,0)</f>
        <v>#DIV/0!</v>
      </c>
    </row>
    <row r="57" spans="2:10" ht="15.45" customHeight="1" x14ac:dyDescent="0.3">
      <c r="B57" s="4"/>
      <c r="G57" s="266" t="s">
        <v>120</v>
      </c>
      <c r="H57" s="267"/>
      <c r="I57" s="268"/>
      <c r="J57" s="227">
        <f>J22+J23</f>
        <v>0</v>
      </c>
    </row>
    <row r="58" spans="2:10" ht="15.6" customHeight="1" x14ac:dyDescent="0.3">
      <c r="G58" s="266" t="s">
        <v>90</v>
      </c>
      <c r="H58" s="267"/>
      <c r="I58" s="268"/>
      <c r="J58" s="29" t="e">
        <f>IF(ABS(J54/J63)&lt;=0.01,0,IF(AND(J54&gt;0,J54&gt;J63*0.1),J54,IF(AND(J54&lt;0,ABS(J54)&lt;=J63*0.1,ABS(J54)&gt;=J63*0.01),J54,-J63*0.1)))</f>
        <v>#DIV/0!</v>
      </c>
    </row>
    <row r="59" spans="2:10" ht="13.2" customHeight="1" x14ac:dyDescent="0.3">
      <c r="G59" s="266" t="s">
        <v>94</v>
      </c>
      <c r="H59" s="267"/>
      <c r="I59" s="268"/>
      <c r="J59" s="9" t="e">
        <f>'6_mēn_1_TP'!K58</f>
        <v>#DIV/0!</v>
      </c>
    </row>
    <row r="60" spans="2:10" ht="14.4" customHeight="1" x14ac:dyDescent="0.3">
      <c r="G60" s="266" t="str">
        <f>'6_mēn_1_TP'!H57</f>
        <v>Izmantotais Regulatīvā rēķina apmērs</v>
      </c>
      <c r="H60" s="267"/>
      <c r="I60" s="268"/>
      <c r="J60" s="18"/>
    </row>
    <row r="61" spans="2:10" ht="16.8" customHeight="1" x14ac:dyDescent="0.45">
      <c r="G61" s="269" t="s">
        <v>88</v>
      </c>
      <c r="H61" s="270"/>
      <c r="I61" s="271"/>
      <c r="J61" s="30" t="e">
        <f>J54+J59-J60+J56+J57</f>
        <v>#DIV/0!</v>
      </c>
    </row>
    <row r="62" spans="2:10" ht="18.600000000000001" customHeight="1" x14ac:dyDescent="0.3">
      <c r="J62"/>
    </row>
    <row r="63" spans="2:10" ht="14.55" customHeight="1" x14ac:dyDescent="0.3">
      <c r="G63" s="263" t="s">
        <v>122</v>
      </c>
      <c r="H63" s="264"/>
      <c r="I63" s="265"/>
      <c r="J63" s="6">
        <f>'TP dati'!I11</f>
        <v>0</v>
      </c>
    </row>
    <row r="64" spans="2:10" x14ac:dyDescent="0.3">
      <c r="J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sheetData>
  <sheetProtection algorithmName="SHA-512" hashValue="iiEvwz4f7gjQS0ZDBm+l60vfronXPAtBn5B2n+v3dwRV4zt4zNGHa3GkGNVQFGva/3KCxIIdEnjC0nH7JX95qQ==" saltValue="HOHwKndUkV+Xc0pEP0pEzw==" spinCount="100000" sheet="1" objects="1" scenarios="1"/>
  <protectedRanges>
    <protectedRange sqref="J63"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29 C32:C43" name="Iepriekšēja perioda nobīdes"/>
    <protectedRange sqref="J56:J57" name="Diapazons10_2"/>
  </protectedRanges>
  <mergeCells count="27">
    <mergeCell ref="D13:E13"/>
    <mergeCell ref="D14:E14"/>
    <mergeCell ref="D15:E15"/>
    <mergeCell ref="D16:E16"/>
    <mergeCell ref="D17:E17"/>
    <mergeCell ref="D12:E12"/>
    <mergeCell ref="D6:E6"/>
    <mergeCell ref="D7:E7"/>
    <mergeCell ref="D8:E8"/>
    <mergeCell ref="D9:E9"/>
    <mergeCell ref="D11:E11"/>
    <mergeCell ref="G63:I63"/>
    <mergeCell ref="G58:I58"/>
    <mergeCell ref="G57:I57"/>
    <mergeCell ref="G59:I59"/>
    <mergeCell ref="G56:I56"/>
    <mergeCell ref="G60:I60"/>
    <mergeCell ref="G61:I61"/>
    <mergeCell ref="G55:I55"/>
    <mergeCell ref="D18:E18"/>
    <mergeCell ref="D19:E19"/>
    <mergeCell ref="D20:E20"/>
    <mergeCell ref="D21:E21"/>
    <mergeCell ref="B54:I54"/>
    <mergeCell ref="D22:E22"/>
    <mergeCell ref="D23:E23"/>
    <mergeCell ref="D24:E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59"/>
  <sheetViews>
    <sheetView topLeftCell="A30" zoomScale="70" zoomScaleNormal="70" workbookViewId="0">
      <selection activeCell="I58" sqref="I58"/>
    </sheetView>
  </sheetViews>
  <sheetFormatPr defaultRowHeight="14.4" x14ac:dyDescent="0.3"/>
  <cols>
    <col min="2" max="2" width="44.88671875" customWidth="1"/>
    <col min="3" max="7" width="21.88671875" customWidth="1"/>
    <col min="8" max="8" width="16.44140625" customWidth="1"/>
    <col min="9" max="9" width="12.5546875" style="8" customWidth="1"/>
  </cols>
  <sheetData>
    <row r="1" spans="2:12" ht="43.2" x14ac:dyDescent="0.3">
      <c r="B1" s="1"/>
      <c r="C1" s="2" t="s">
        <v>165</v>
      </c>
      <c r="D1" s="2" t="s">
        <v>166</v>
      </c>
      <c r="E1" s="2" t="s">
        <v>167</v>
      </c>
      <c r="F1" s="2" t="s">
        <v>168</v>
      </c>
      <c r="G1" s="2" t="s">
        <v>156</v>
      </c>
      <c r="H1" s="2" t="s">
        <v>169</v>
      </c>
      <c r="I1" s="10" t="s">
        <v>46</v>
      </c>
    </row>
    <row r="2" spans="2:12" ht="28.8" x14ac:dyDescent="0.3">
      <c r="B2" s="5" t="s">
        <v>47</v>
      </c>
      <c r="C2" s="17">
        <f>'TP dati'!I35+'6_mēn_2_TP'!J60</f>
        <v>0</v>
      </c>
      <c r="D2" s="17">
        <f>'TP dati'!F40</f>
        <v>0</v>
      </c>
      <c r="E2" s="17">
        <f>'TP dati'!F41</f>
        <v>0</v>
      </c>
      <c r="F2" s="6" t="s">
        <v>48</v>
      </c>
      <c r="G2" s="6" t="s">
        <v>48</v>
      </c>
      <c r="H2" s="6">
        <f>D2+E2</f>
        <v>0</v>
      </c>
      <c r="I2" s="9">
        <f>H2-C2</f>
        <v>0</v>
      </c>
    </row>
    <row r="3" spans="2:12" ht="43.2" x14ac:dyDescent="0.3">
      <c r="B3" s="5" t="s">
        <v>49</v>
      </c>
      <c r="C3" s="6">
        <f>C4*C5</f>
        <v>0</v>
      </c>
      <c r="D3" s="6">
        <f>D4*D5</f>
        <v>0</v>
      </c>
      <c r="E3" s="6">
        <f>IF(D4+E4&lt;=C4,E4*E5,((C4-D4)*E5))</f>
        <v>0</v>
      </c>
      <c r="F3" s="6" t="s">
        <v>48</v>
      </c>
      <c r="G3" s="6" t="s">
        <v>48</v>
      </c>
      <c r="H3" s="6">
        <f>D3+E3</f>
        <v>0</v>
      </c>
      <c r="I3" s="9">
        <f>C3-H3</f>
        <v>0</v>
      </c>
    </row>
    <row r="4" spans="2:12" x14ac:dyDescent="0.3">
      <c r="B4" s="7" t="s">
        <v>50</v>
      </c>
      <c r="C4" s="17">
        <f>'TP dati'!F34</f>
        <v>0</v>
      </c>
      <c r="D4" s="77"/>
      <c r="E4" s="77"/>
      <c r="F4" s="6" t="s">
        <v>48</v>
      </c>
      <c r="G4" s="6" t="s">
        <v>48</v>
      </c>
      <c r="H4" s="6" t="s">
        <v>48</v>
      </c>
      <c r="I4" s="9" t="s">
        <v>48</v>
      </c>
    </row>
    <row r="5" spans="2:12" x14ac:dyDescent="0.3">
      <c r="B5" s="7" t="s">
        <v>51</v>
      </c>
      <c r="C5" s="17">
        <f>'TP dati'!F33</f>
        <v>0</v>
      </c>
      <c r="D5" s="77"/>
      <c r="E5" s="77"/>
      <c r="F5" s="6" t="s">
        <v>48</v>
      </c>
      <c r="G5" s="6" t="s">
        <v>48</v>
      </c>
      <c r="H5" s="6" t="s">
        <v>48</v>
      </c>
      <c r="I5" s="9" t="s">
        <v>48</v>
      </c>
    </row>
    <row r="6" spans="2:12" ht="43.2" x14ac:dyDescent="0.3">
      <c r="B6" s="5" t="s">
        <v>52</v>
      </c>
      <c r="C6" s="6">
        <f>C7</f>
        <v>0</v>
      </c>
      <c r="D6" s="258"/>
      <c r="E6" s="259"/>
      <c r="F6" s="6" t="s">
        <v>48</v>
      </c>
      <c r="G6" s="6" t="s">
        <v>48</v>
      </c>
      <c r="H6" s="6"/>
      <c r="I6" s="88" t="e">
        <f>D7*('TP dati'!G46-'TP dati'!G48)/'TP dati'!G46+D13*('TP dati'!F46-'TP dati'!F48)/'TP dati'!F46</f>
        <v>#DIV/0!</v>
      </c>
    </row>
    <row r="7" spans="2:12" ht="43.2" x14ac:dyDescent="0.3">
      <c r="B7" s="7" t="s">
        <v>53</v>
      </c>
      <c r="C7" s="17">
        <f>C8+C9+C10</f>
        <v>0</v>
      </c>
      <c r="D7" s="258">
        <f>C7</f>
        <v>0</v>
      </c>
      <c r="E7" s="259"/>
      <c r="F7" s="6" t="s">
        <v>48</v>
      </c>
      <c r="G7" s="6" t="s">
        <v>48</v>
      </c>
      <c r="H7" s="6" t="s">
        <v>48</v>
      </c>
      <c r="I7" s="9" t="s">
        <v>48</v>
      </c>
      <c r="L7" s="3"/>
    </row>
    <row r="8" spans="2:12" ht="57.6" x14ac:dyDescent="0.3">
      <c r="B8" s="7" t="s">
        <v>60</v>
      </c>
      <c r="C8" s="17">
        <f>'TP dati'!F19</f>
        <v>0</v>
      </c>
      <c r="D8" s="258">
        <f>C8</f>
        <v>0</v>
      </c>
      <c r="E8" s="259"/>
      <c r="F8" s="6"/>
      <c r="G8" s="6"/>
      <c r="H8" s="6"/>
      <c r="I8" s="9"/>
      <c r="L8" s="3"/>
    </row>
    <row r="9" spans="2:12" ht="60" customHeight="1" x14ac:dyDescent="0.3">
      <c r="B9" s="5" t="str">
        <f>'6_mēn_2_TP'!B9</f>
        <v>tarifu aprēķinā iekļautās personāla izmaksas, kas aprēķinātas, izmantojot kārtējā gada inflācijas prognozi un kas attiecināmas uz attiecīgo tarifu periodu </v>
      </c>
      <c r="C9" s="17">
        <f>'TP dati'!F14</f>
        <v>0</v>
      </c>
      <c r="D9" s="258">
        <f>C9</f>
        <v>0</v>
      </c>
      <c r="E9" s="259"/>
      <c r="F9" s="6"/>
      <c r="G9" s="6"/>
      <c r="H9" s="6"/>
      <c r="I9" s="9"/>
      <c r="L9" s="3"/>
    </row>
    <row r="10" spans="2:12" ht="43.2" x14ac:dyDescent="0.3">
      <c r="B10" s="7" t="s">
        <v>61</v>
      </c>
      <c r="C10" s="17">
        <f>'TP dati'!F23</f>
        <v>0</v>
      </c>
      <c r="D10" s="258">
        <f>'TP dati'!E23</f>
        <v>0</v>
      </c>
      <c r="E10" s="259"/>
      <c r="F10" s="6"/>
      <c r="G10" s="6"/>
      <c r="H10" s="6"/>
      <c r="I10" s="9"/>
      <c r="L10" s="3"/>
    </row>
    <row r="11" spans="2:12" x14ac:dyDescent="0.3">
      <c r="B11" s="13" t="s">
        <v>57</v>
      </c>
      <c r="C11" s="26">
        <f>'TP dati'!G45</f>
        <v>0</v>
      </c>
      <c r="D11" s="280"/>
      <c r="E11" s="281"/>
      <c r="F11" s="6" t="s">
        <v>48</v>
      </c>
      <c r="G11" s="6" t="s">
        <v>48</v>
      </c>
      <c r="H11" s="6" t="s">
        <v>48</v>
      </c>
      <c r="I11" s="9" t="s">
        <v>48</v>
      </c>
      <c r="L11" s="3"/>
    </row>
    <row r="12" spans="2:12" x14ac:dyDescent="0.3">
      <c r="B12" s="13" t="s">
        <v>58</v>
      </c>
      <c r="C12" s="6" t="s">
        <v>48</v>
      </c>
      <c r="D12" s="280">
        <f>'TP dati'!G47</f>
        <v>0</v>
      </c>
      <c r="E12" s="281"/>
      <c r="F12" s="6" t="s">
        <v>48</v>
      </c>
      <c r="G12" s="6" t="s">
        <v>48</v>
      </c>
      <c r="H12" s="6" t="s">
        <v>48</v>
      </c>
      <c r="I12" s="9" t="s">
        <v>48</v>
      </c>
    </row>
    <row r="13" spans="2:12" ht="43.2" x14ac:dyDescent="0.3">
      <c r="B13" s="7" t="s">
        <v>59</v>
      </c>
      <c r="C13" s="17">
        <f>C14+C15</f>
        <v>0</v>
      </c>
      <c r="D13" s="258">
        <f>C13</f>
        <v>0</v>
      </c>
      <c r="E13" s="259"/>
      <c r="F13" s="6" t="s">
        <v>48</v>
      </c>
      <c r="G13" s="6" t="s">
        <v>48</v>
      </c>
      <c r="H13" s="6" t="s">
        <v>48</v>
      </c>
      <c r="I13" s="9" t="s">
        <v>48</v>
      </c>
      <c r="L13" s="3"/>
    </row>
    <row r="14" spans="2:12" ht="57.6" x14ac:dyDescent="0.3">
      <c r="B14" s="7" t="s">
        <v>60</v>
      </c>
      <c r="C14" s="17">
        <f>'TP dati'!F18</f>
        <v>0</v>
      </c>
      <c r="D14" s="258">
        <f>C14</f>
        <v>0</v>
      </c>
      <c r="E14" s="259"/>
      <c r="F14" s="6"/>
      <c r="G14" s="6"/>
      <c r="H14" s="6"/>
      <c r="I14" s="9"/>
      <c r="L14" s="3"/>
    </row>
    <row r="15" spans="2:12" ht="43.2" x14ac:dyDescent="0.3">
      <c r="B15" s="7" t="s">
        <v>61</v>
      </c>
      <c r="C15" s="17">
        <f>'TP dati'!F22</f>
        <v>0</v>
      </c>
      <c r="D15" s="258">
        <f>C15</f>
        <v>0</v>
      </c>
      <c r="E15" s="259"/>
      <c r="F15" s="6"/>
      <c r="G15" s="6"/>
      <c r="H15" s="6"/>
      <c r="I15" s="9"/>
      <c r="L15" s="3"/>
    </row>
    <row r="16" spans="2:12" x14ac:dyDescent="0.3">
      <c r="B16" s="13" t="s">
        <v>57</v>
      </c>
      <c r="C16" s="26">
        <f>'TP dati'!F45</f>
        <v>0</v>
      </c>
      <c r="D16" s="280"/>
      <c r="E16" s="281"/>
      <c r="F16" s="6" t="s">
        <v>48</v>
      </c>
      <c r="G16" s="6" t="s">
        <v>48</v>
      </c>
      <c r="H16" s="6" t="s">
        <v>48</v>
      </c>
      <c r="I16" s="9" t="s">
        <v>48</v>
      </c>
      <c r="L16" s="3"/>
    </row>
    <row r="17" spans="2:9" x14ac:dyDescent="0.3">
      <c r="B17" s="13" t="s">
        <v>62</v>
      </c>
      <c r="C17" s="6" t="s">
        <v>48</v>
      </c>
      <c r="D17" s="280">
        <f>'TP dati'!F47</f>
        <v>0</v>
      </c>
      <c r="E17" s="281"/>
      <c r="F17" s="6" t="s">
        <v>48</v>
      </c>
      <c r="G17" s="6" t="s">
        <v>48</v>
      </c>
      <c r="H17" s="6" t="s">
        <v>48</v>
      </c>
      <c r="I17" s="9" t="s">
        <v>48</v>
      </c>
    </row>
    <row r="18" spans="2:9" ht="79.5" customHeight="1" x14ac:dyDescent="0.3">
      <c r="B18" s="5" t="s">
        <v>63</v>
      </c>
      <c r="C18" s="6">
        <f>C19</f>
        <v>0</v>
      </c>
      <c r="D18" s="258"/>
      <c r="E18" s="259"/>
      <c r="F18" s="6" t="s">
        <v>48</v>
      </c>
      <c r="G18" s="6" t="s">
        <v>48</v>
      </c>
      <c r="H18" s="6"/>
      <c r="I18" s="89" t="e">
        <f>D19*('TP dati'!G57-'TP dati'!G59)/'TP dati'!G57</f>
        <v>#DIV/0!</v>
      </c>
    </row>
    <row r="19" spans="2:9" ht="45.75" customHeight="1" x14ac:dyDescent="0.3">
      <c r="B19" s="5" t="s">
        <v>64</v>
      </c>
      <c r="C19" s="17">
        <f>'TP dati'!F15</f>
        <v>0</v>
      </c>
      <c r="D19" s="258">
        <f>C19</f>
        <v>0</v>
      </c>
      <c r="E19" s="259"/>
      <c r="F19" s="6" t="s">
        <v>48</v>
      </c>
      <c r="G19" s="6" t="s">
        <v>48</v>
      </c>
      <c r="H19" s="6" t="s">
        <v>48</v>
      </c>
      <c r="I19" s="9" t="s">
        <v>48</v>
      </c>
    </row>
    <row r="20" spans="2:9" ht="13.5" customHeight="1" x14ac:dyDescent="0.3">
      <c r="B20" s="13" t="s">
        <v>65</v>
      </c>
      <c r="C20" s="234">
        <f>'TP dati'!G56</f>
        <v>0</v>
      </c>
      <c r="D20" s="280"/>
      <c r="E20" s="281"/>
      <c r="F20" s="6" t="s">
        <v>48</v>
      </c>
      <c r="G20" s="6" t="s">
        <v>48</v>
      </c>
      <c r="H20" s="6" t="s">
        <v>48</v>
      </c>
      <c r="I20" s="9" t="s">
        <v>48</v>
      </c>
    </row>
    <row r="21" spans="2:9" ht="16.5" customHeight="1" x14ac:dyDescent="0.3">
      <c r="B21" s="13" t="s">
        <v>66</v>
      </c>
      <c r="C21" s="6" t="s">
        <v>48</v>
      </c>
      <c r="D21" s="280">
        <f>'TP dati'!G58</f>
        <v>0</v>
      </c>
      <c r="E21" s="281"/>
      <c r="F21" s="6" t="s">
        <v>48</v>
      </c>
      <c r="G21" s="6" t="s">
        <v>48</v>
      </c>
      <c r="H21" s="6" t="s">
        <v>48</v>
      </c>
      <c r="I21" s="9" t="s">
        <v>48</v>
      </c>
    </row>
    <row r="22" spans="2:9" ht="28.8" x14ac:dyDescent="0.3">
      <c r="B22" s="5" t="s">
        <v>67</v>
      </c>
      <c r="C22" s="17">
        <f>'TP dati'!F24</f>
        <v>0</v>
      </c>
      <c r="D22" s="249"/>
      <c r="E22" s="250"/>
      <c r="F22" s="6" t="s">
        <v>48</v>
      </c>
      <c r="G22" s="6" t="s">
        <v>48</v>
      </c>
      <c r="H22" s="6">
        <f>D22+D22</f>
        <v>0</v>
      </c>
      <c r="I22" s="9">
        <f>C22-H22</f>
        <v>0</v>
      </c>
    </row>
    <row r="23" spans="2:9" ht="43.2" x14ac:dyDescent="0.3">
      <c r="B23" s="5" t="s">
        <v>68</v>
      </c>
      <c r="C23" s="17">
        <f>'TP dati'!F31</f>
        <v>0</v>
      </c>
      <c r="D23" s="249"/>
      <c r="E23" s="250"/>
      <c r="F23" s="6" t="s">
        <v>48</v>
      </c>
      <c r="G23" s="6" t="s">
        <v>48</v>
      </c>
      <c r="H23" s="6">
        <f>D23</f>
        <v>0</v>
      </c>
      <c r="I23" s="9">
        <f>C23-H23</f>
        <v>0</v>
      </c>
    </row>
    <row r="24" spans="2:9" ht="72" x14ac:dyDescent="0.3">
      <c r="B24" s="5" t="s">
        <v>69</v>
      </c>
      <c r="C24" s="77">
        <v>0</v>
      </c>
      <c r="D24" s="249"/>
      <c r="E24" s="250"/>
      <c r="F24" s="6" t="s">
        <v>48</v>
      </c>
      <c r="G24" s="6" t="s">
        <v>48</v>
      </c>
      <c r="H24" s="6">
        <f>D24</f>
        <v>0</v>
      </c>
      <c r="I24" s="9">
        <f>C24-H24</f>
        <v>0</v>
      </c>
    </row>
    <row r="25" spans="2:9" ht="100.8" x14ac:dyDescent="0.3">
      <c r="B25" s="5" t="s">
        <v>158</v>
      </c>
      <c r="C25" s="6" t="e">
        <f>C35-C28+C27-C26</f>
        <v>#DIV/0!</v>
      </c>
      <c r="D25" s="6" t="s">
        <v>48</v>
      </c>
      <c r="E25" s="6" t="s">
        <v>48</v>
      </c>
      <c r="F25" s="6" t="s">
        <v>48</v>
      </c>
      <c r="G25" s="6" t="s">
        <v>48</v>
      </c>
      <c r="H25" s="6" t="s">
        <v>48</v>
      </c>
      <c r="I25" s="9" t="e">
        <f>C25</f>
        <v>#DIV/0!</v>
      </c>
    </row>
    <row r="26" spans="2:9" x14ac:dyDescent="0.3">
      <c r="B26" s="5" t="s">
        <v>92</v>
      </c>
      <c r="C26" s="17">
        <f>'TP dati'!E39</f>
        <v>0</v>
      </c>
      <c r="D26" s="6" t="s">
        <v>48</v>
      </c>
      <c r="E26" s="6" t="s">
        <v>48</v>
      </c>
      <c r="F26" s="6" t="s">
        <v>48</v>
      </c>
      <c r="G26" s="6" t="s">
        <v>48</v>
      </c>
      <c r="H26" s="6" t="s">
        <v>48</v>
      </c>
      <c r="I26" s="9" t="s">
        <v>48</v>
      </c>
    </row>
    <row r="27" spans="2:9" x14ac:dyDescent="0.3">
      <c r="B27" s="5" t="s">
        <v>164</v>
      </c>
      <c r="C27" s="17">
        <f>'TP dati'!E42</f>
        <v>0</v>
      </c>
      <c r="D27" s="6" t="s">
        <v>48</v>
      </c>
      <c r="E27" s="6" t="s">
        <v>48</v>
      </c>
      <c r="F27" s="6" t="s">
        <v>48</v>
      </c>
      <c r="G27" s="6" t="s">
        <v>48</v>
      </c>
      <c r="H27" s="6" t="s">
        <v>48</v>
      </c>
      <c r="I27" s="9" t="s">
        <v>48</v>
      </c>
    </row>
    <row r="28" spans="2:9" ht="27.6" customHeight="1" x14ac:dyDescent="0.3">
      <c r="B28" s="12" t="s">
        <v>93</v>
      </c>
      <c r="C28" s="6">
        <f>SUM(C29:C34)</f>
        <v>0</v>
      </c>
      <c r="D28" s="6" t="s">
        <v>48</v>
      </c>
      <c r="E28" s="6" t="s">
        <v>48</v>
      </c>
      <c r="F28" s="6" t="s">
        <v>48</v>
      </c>
      <c r="G28" s="6" t="s">
        <v>48</v>
      </c>
      <c r="H28" s="6" t="s">
        <v>48</v>
      </c>
      <c r="I28" s="9" t="s">
        <v>48</v>
      </c>
    </row>
    <row r="29" spans="2:9" ht="27.6" customHeight="1" x14ac:dyDescent="0.3">
      <c r="B29" s="7" t="s">
        <v>73</v>
      </c>
      <c r="C29" s="77"/>
      <c r="D29" s="6" t="s">
        <v>48</v>
      </c>
      <c r="E29" s="6" t="s">
        <v>48</v>
      </c>
      <c r="F29" s="6" t="s">
        <v>48</v>
      </c>
      <c r="G29" s="6" t="s">
        <v>48</v>
      </c>
      <c r="H29" s="6"/>
      <c r="I29" s="9"/>
    </row>
    <row r="30" spans="2:9" ht="21.9" customHeight="1" x14ac:dyDescent="0.3">
      <c r="B30" s="7" t="s">
        <v>74</v>
      </c>
      <c r="C30" s="77"/>
      <c r="D30" s="6" t="s">
        <v>48</v>
      </c>
      <c r="E30" s="6" t="s">
        <v>48</v>
      </c>
      <c r="F30" s="6" t="s">
        <v>48</v>
      </c>
      <c r="G30" s="6" t="s">
        <v>48</v>
      </c>
      <c r="H30" s="6"/>
      <c r="I30" s="9"/>
    </row>
    <row r="31" spans="2:9" ht="27.6" customHeight="1" x14ac:dyDescent="0.3">
      <c r="B31" s="7" t="s">
        <v>75</v>
      </c>
      <c r="C31" s="77"/>
      <c r="D31" s="6" t="s">
        <v>48</v>
      </c>
      <c r="E31" s="6" t="s">
        <v>48</v>
      </c>
      <c r="F31" s="6" t="s">
        <v>48</v>
      </c>
      <c r="G31" s="6" t="s">
        <v>48</v>
      </c>
      <c r="H31" s="6"/>
      <c r="I31" s="9"/>
    </row>
    <row r="32" spans="2:9" ht="22.5" customHeight="1" x14ac:dyDescent="0.3">
      <c r="B32" s="7" t="s">
        <v>20</v>
      </c>
      <c r="C32" s="77"/>
      <c r="D32" s="6" t="s">
        <v>48</v>
      </c>
      <c r="E32" s="6" t="s">
        <v>48</v>
      </c>
      <c r="F32" s="6" t="s">
        <v>48</v>
      </c>
      <c r="G32" s="6" t="s">
        <v>48</v>
      </c>
      <c r="H32" s="6"/>
      <c r="I32" s="9"/>
    </row>
    <row r="33" spans="2:9" ht="27.6" customHeight="1" x14ac:dyDescent="0.3">
      <c r="B33" s="7" t="s">
        <v>31</v>
      </c>
      <c r="C33" s="77"/>
      <c r="D33" s="6" t="s">
        <v>48</v>
      </c>
      <c r="E33" s="6" t="s">
        <v>48</v>
      </c>
      <c r="F33" s="6" t="s">
        <v>48</v>
      </c>
      <c r="G33" s="6" t="s">
        <v>48</v>
      </c>
      <c r="H33" s="6"/>
      <c r="I33" s="9"/>
    </row>
    <row r="34" spans="2:9" ht="27.6" customHeight="1" x14ac:dyDescent="0.3">
      <c r="B34" s="7" t="s">
        <v>76</v>
      </c>
      <c r="C34" s="77"/>
      <c r="D34" s="6" t="s">
        <v>48</v>
      </c>
      <c r="E34" s="6" t="s">
        <v>48</v>
      </c>
      <c r="F34" s="6" t="s">
        <v>48</v>
      </c>
      <c r="G34" s="6" t="s">
        <v>48</v>
      </c>
      <c r="H34" s="6"/>
      <c r="I34" s="9"/>
    </row>
    <row r="35" spans="2:9" x14ac:dyDescent="0.3">
      <c r="B35" s="12" t="s">
        <v>77</v>
      </c>
      <c r="C35" s="6" t="e">
        <f>C36+SUM(C39:C43)</f>
        <v>#DIV/0!</v>
      </c>
      <c r="D35" s="6" t="s">
        <v>48</v>
      </c>
      <c r="E35" s="6" t="s">
        <v>48</v>
      </c>
      <c r="F35" s="6" t="s">
        <v>48</v>
      </c>
      <c r="G35" s="6" t="s">
        <v>48</v>
      </c>
      <c r="H35" s="6" t="s">
        <v>48</v>
      </c>
      <c r="I35" s="9" t="s">
        <v>48</v>
      </c>
    </row>
    <row r="36" spans="2:9" ht="28.8" x14ac:dyDescent="0.3">
      <c r="B36" s="7" t="s">
        <v>73</v>
      </c>
      <c r="C36" s="17">
        <f>C37*C38</f>
        <v>0</v>
      </c>
      <c r="D36" s="6" t="s">
        <v>48</v>
      </c>
      <c r="E36" s="6" t="s">
        <v>48</v>
      </c>
      <c r="F36" s="6" t="s">
        <v>48</v>
      </c>
      <c r="G36" s="6" t="s">
        <v>48</v>
      </c>
      <c r="H36" s="6"/>
      <c r="I36" s="9"/>
    </row>
    <row r="37" spans="2:9" x14ac:dyDescent="0.3">
      <c r="B37" s="7" t="s">
        <v>50</v>
      </c>
      <c r="C37" s="77"/>
      <c r="D37" s="6"/>
      <c r="E37" s="6"/>
      <c r="F37" s="6"/>
      <c r="G37" s="6"/>
      <c r="H37" s="6"/>
      <c r="I37" s="9"/>
    </row>
    <row r="38" spans="2:9" x14ac:dyDescent="0.3">
      <c r="B38" s="7" t="s">
        <v>51</v>
      </c>
      <c r="C38" s="77"/>
      <c r="D38" s="6"/>
      <c r="E38" s="6"/>
      <c r="F38" s="6"/>
      <c r="G38" s="6"/>
      <c r="H38" s="6"/>
      <c r="I38" s="9"/>
    </row>
    <row r="39" spans="2:9" x14ac:dyDescent="0.3">
      <c r="B39" s="7" t="s">
        <v>74</v>
      </c>
      <c r="C39" s="17" t="e">
        <f>'6_mēn_2_TP'!D7*('TP dati'!F48-'TP dati'!F50)/'TP dati'!F48+'6_mēn_2_TP'!D13*('TP dati'!E48-'TP dati'!E50)/'TP dati'!E48</f>
        <v>#DIV/0!</v>
      </c>
      <c r="D39" s="6" t="s">
        <v>48</v>
      </c>
      <c r="E39" s="6" t="s">
        <v>48</v>
      </c>
      <c r="F39" s="6" t="s">
        <v>48</v>
      </c>
      <c r="G39" s="6" t="s">
        <v>48</v>
      </c>
      <c r="H39" s="6"/>
      <c r="I39" s="9"/>
    </row>
    <row r="40" spans="2:9" ht="28.8" x14ac:dyDescent="0.3">
      <c r="B40" s="7" t="s">
        <v>75</v>
      </c>
      <c r="C40" s="17" t="e">
        <f>'6_mēn_2_TP'!D19*('TP dati'!F57-'TP dati'!F59)/'TP dati'!F57</f>
        <v>#DIV/0!</v>
      </c>
      <c r="D40" s="6" t="s">
        <v>48</v>
      </c>
      <c r="E40" s="6" t="s">
        <v>48</v>
      </c>
      <c r="F40" s="6" t="s">
        <v>48</v>
      </c>
      <c r="G40" s="6" t="s">
        <v>48</v>
      </c>
      <c r="H40" s="6"/>
      <c r="I40" s="9"/>
    </row>
    <row r="41" spans="2:9" x14ac:dyDescent="0.3">
      <c r="B41" s="7" t="s">
        <v>20</v>
      </c>
      <c r="C41" s="77"/>
      <c r="D41" s="6" t="s">
        <v>48</v>
      </c>
      <c r="E41" s="6" t="s">
        <v>48</v>
      </c>
      <c r="F41" s="6" t="s">
        <v>48</v>
      </c>
      <c r="G41" s="6" t="s">
        <v>48</v>
      </c>
      <c r="H41" s="6"/>
      <c r="I41" s="9"/>
    </row>
    <row r="42" spans="2:9" ht="28.8" x14ac:dyDescent="0.3">
      <c r="B42" s="7" t="s">
        <v>31</v>
      </c>
      <c r="C42" s="77"/>
      <c r="D42" s="6" t="s">
        <v>48</v>
      </c>
      <c r="E42" s="6" t="s">
        <v>48</v>
      </c>
      <c r="F42" s="6" t="s">
        <v>48</v>
      </c>
      <c r="G42" s="6" t="s">
        <v>48</v>
      </c>
      <c r="H42" s="6"/>
      <c r="I42" s="9"/>
    </row>
    <row r="43" spans="2:9" ht="28.8" x14ac:dyDescent="0.3">
      <c r="B43" s="7" t="s">
        <v>76</v>
      </c>
      <c r="C43" s="77"/>
      <c r="D43" s="6" t="s">
        <v>48</v>
      </c>
      <c r="E43" s="6" t="s">
        <v>48</v>
      </c>
      <c r="F43" s="6" t="s">
        <v>48</v>
      </c>
      <c r="G43" s="6" t="s">
        <v>48</v>
      </c>
      <c r="H43" s="6"/>
      <c r="I43" s="9"/>
    </row>
    <row r="44" spans="2:9" ht="30.6" x14ac:dyDescent="0.3">
      <c r="B44" s="7" t="s">
        <v>78</v>
      </c>
      <c r="C44" s="6" t="s">
        <v>48</v>
      </c>
      <c r="D44" s="6" t="s">
        <v>48</v>
      </c>
      <c r="E44" s="6" t="s">
        <v>48</v>
      </c>
      <c r="F44" s="6">
        <f>F45+F50+F53</f>
        <v>0</v>
      </c>
      <c r="G44" s="6">
        <f>G45+G50+G53</f>
        <v>0</v>
      </c>
      <c r="H44" s="6" t="s">
        <v>48</v>
      </c>
      <c r="I44" s="9">
        <f>SUM(F44:G44)</f>
        <v>0</v>
      </c>
    </row>
    <row r="45" spans="2:9" ht="28.8" x14ac:dyDescent="0.3">
      <c r="B45" s="5" t="s">
        <v>79</v>
      </c>
      <c r="C45" s="6" t="s">
        <v>48</v>
      </c>
      <c r="D45" s="6" t="s">
        <v>48</v>
      </c>
      <c r="E45" s="6" t="s">
        <v>48</v>
      </c>
      <c r="F45" s="6">
        <f>F48*F49-F46*F47</f>
        <v>0</v>
      </c>
      <c r="G45" s="6">
        <f>G48*G49-G46*G47</f>
        <v>0</v>
      </c>
      <c r="H45" s="6" t="s">
        <v>48</v>
      </c>
      <c r="I45" s="9">
        <f>SUM(F45:G45)</f>
        <v>0</v>
      </c>
    </row>
    <row r="46" spans="2:9" x14ac:dyDescent="0.3">
      <c r="B46" s="7" t="s">
        <v>80</v>
      </c>
      <c r="C46" s="6" t="s">
        <v>48</v>
      </c>
      <c r="D46" s="6" t="s">
        <v>48</v>
      </c>
      <c r="E46" s="6" t="s">
        <v>48</v>
      </c>
      <c r="F46" s="77"/>
      <c r="G46" s="77"/>
      <c r="H46" s="6" t="s">
        <v>48</v>
      </c>
      <c r="I46" s="9" t="s">
        <v>48</v>
      </c>
    </row>
    <row r="47" spans="2:9" x14ac:dyDescent="0.3">
      <c r="B47" s="7" t="s">
        <v>81</v>
      </c>
      <c r="C47" s="6" t="s">
        <v>48</v>
      </c>
      <c r="D47" s="6" t="s">
        <v>48</v>
      </c>
      <c r="E47" s="6" t="s">
        <v>48</v>
      </c>
      <c r="F47" s="77"/>
      <c r="G47" s="77"/>
      <c r="H47" s="6" t="s">
        <v>48</v>
      </c>
      <c r="I47" s="9" t="s">
        <v>48</v>
      </c>
    </row>
    <row r="48" spans="2:9" ht="24.75" customHeight="1" x14ac:dyDescent="0.3">
      <c r="B48" s="7" t="s">
        <v>82</v>
      </c>
      <c r="C48" s="6" t="s">
        <v>48</v>
      </c>
      <c r="D48" s="6" t="s">
        <v>48</v>
      </c>
      <c r="E48" s="6" t="s">
        <v>48</v>
      </c>
      <c r="F48" s="77"/>
      <c r="G48" s="77"/>
      <c r="H48" s="6" t="s">
        <v>48</v>
      </c>
      <c r="I48" s="9" t="s">
        <v>48</v>
      </c>
    </row>
    <row r="49" spans="1:9" ht="24.75" customHeight="1" x14ac:dyDescent="0.3">
      <c r="B49" s="7" t="s">
        <v>83</v>
      </c>
      <c r="C49" s="6" t="s">
        <v>48</v>
      </c>
      <c r="D49" s="6" t="s">
        <v>48</v>
      </c>
      <c r="E49" s="6" t="s">
        <v>48</v>
      </c>
      <c r="F49" s="77"/>
      <c r="G49" s="77"/>
      <c r="H49" s="6" t="s">
        <v>48</v>
      </c>
      <c r="I49" s="9" t="s">
        <v>48</v>
      </c>
    </row>
    <row r="50" spans="1:9" x14ac:dyDescent="0.3">
      <c r="B50" s="5" t="s">
        <v>84</v>
      </c>
      <c r="C50" s="6" t="s">
        <v>48</v>
      </c>
      <c r="D50" s="6" t="s">
        <v>48</v>
      </c>
      <c r="E50" s="6" t="s">
        <v>48</v>
      </c>
      <c r="F50" s="6">
        <f>F52-F51</f>
        <v>0</v>
      </c>
      <c r="G50" s="6">
        <f>G52-G51</f>
        <v>0</v>
      </c>
      <c r="H50" s="6" t="s">
        <v>48</v>
      </c>
      <c r="I50" s="9">
        <f>SUM(F50:G50)</f>
        <v>0</v>
      </c>
    </row>
    <row r="51" spans="1:9" x14ac:dyDescent="0.3">
      <c r="B51" s="7" t="s">
        <v>85</v>
      </c>
      <c r="C51" s="6" t="s">
        <v>48</v>
      </c>
      <c r="D51" s="6" t="s">
        <v>48</v>
      </c>
      <c r="E51" s="6" t="s">
        <v>48</v>
      </c>
      <c r="F51" s="77"/>
      <c r="G51" s="77"/>
      <c r="H51" s="6" t="s">
        <v>48</v>
      </c>
      <c r="I51" s="9" t="s">
        <v>48</v>
      </c>
    </row>
    <row r="52" spans="1:9" ht="28.8" x14ac:dyDescent="0.3">
      <c r="B52" s="7" t="s">
        <v>86</v>
      </c>
      <c r="C52" s="6" t="s">
        <v>48</v>
      </c>
      <c r="D52" s="6" t="s">
        <v>48</v>
      </c>
      <c r="E52" s="6" t="s">
        <v>48</v>
      </c>
      <c r="F52" s="77"/>
      <c r="G52" s="77"/>
      <c r="H52" s="6" t="s">
        <v>48</v>
      </c>
      <c r="I52" s="9" t="s">
        <v>48</v>
      </c>
    </row>
    <row r="53" spans="1:9" ht="43.2" x14ac:dyDescent="0.3">
      <c r="B53" s="5" t="s">
        <v>87</v>
      </c>
      <c r="C53" s="6" t="s">
        <v>48</v>
      </c>
      <c r="D53" s="6" t="s">
        <v>48</v>
      </c>
      <c r="E53" s="6" t="s">
        <v>48</v>
      </c>
      <c r="F53" s="77"/>
      <c r="G53" s="77"/>
      <c r="H53" s="6" t="s">
        <v>48</v>
      </c>
      <c r="I53" s="9">
        <f>SUM(F53:G53)</f>
        <v>0</v>
      </c>
    </row>
    <row r="54" spans="1:9" x14ac:dyDescent="0.3">
      <c r="B54" s="253" t="s">
        <v>88</v>
      </c>
      <c r="C54" s="254"/>
      <c r="D54" s="254"/>
      <c r="E54" s="254"/>
      <c r="F54" s="254"/>
      <c r="G54" s="254"/>
      <c r="H54" s="255"/>
      <c r="I54" s="11" t="e">
        <f>I3+I6+I22+I23+I24+I25+I44-I2</f>
        <v>#DIV/0!</v>
      </c>
    </row>
    <row r="55" spans="1:9" x14ac:dyDescent="0.3">
      <c r="B55" s="4" t="s">
        <v>89</v>
      </c>
      <c r="F55" s="276"/>
      <c r="G55" s="276"/>
      <c r="H55" s="276"/>
      <c r="I55" s="18"/>
    </row>
    <row r="56" spans="1:9" ht="15.6" x14ac:dyDescent="0.3">
      <c r="B56" s="4"/>
      <c r="F56" s="266" t="s">
        <v>137</v>
      </c>
      <c r="G56" s="267"/>
      <c r="H56" s="268"/>
      <c r="I56" s="39" t="e">
        <f>IF(AVERAGE(D5:E5)-C5&gt;7,I3,0)</f>
        <v>#DIV/0!</v>
      </c>
    </row>
    <row r="57" spans="1:9" x14ac:dyDescent="0.3">
      <c r="B57" s="4"/>
      <c r="F57" s="266" t="s">
        <v>120</v>
      </c>
      <c r="G57" s="267"/>
      <c r="H57" s="268"/>
      <c r="I57" s="17">
        <f>I22+I23</f>
        <v>0</v>
      </c>
    </row>
    <row r="58" spans="1:9" ht="17.399999999999999" customHeight="1" x14ac:dyDescent="0.3">
      <c r="F58" s="279" t="s">
        <v>90</v>
      </c>
      <c r="G58" s="279"/>
      <c r="H58" s="279"/>
      <c r="I58" s="29" t="e">
        <f>IF(ABS(I54/I63)&lt;=0.01,0,IF(AND(I54&gt;0,I54&gt;I63*0.01),I54,IF(AND(I54&lt;0,ABS(I54)&lt;=I63*0.1,ABS(I54)&gt;=I63*0.01),I54,-I63*0.1)))</f>
        <v>#DIV/0!</v>
      </c>
    </row>
    <row r="59" spans="1:9" ht="18.45" customHeight="1" x14ac:dyDescent="0.3">
      <c r="A59" s="31"/>
      <c r="B59" s="31"/>
      <c r="C59" s="31"/>
      <c r="F59" s="278" t="str">
        <f>'6_mēn_2_TP'!G59</f>
        <v xml:space="preserve">Uzkrājums no iepriekšējā gada </v>
      </c>
      <c r="G59" s="278"/>
      <c r="H59" s="278"/>
      <c r="I59" s="18"/>
    </row>
    <row r="60" spans="1:9" ht="15.6" customHeight="1" x14ac:dyDescent="0.3">
      <c r="B60" s="4"/>
      <c r="F60" s="278" t="str">
        <f>'6_mēn_2_TP'!G60</f>
        <v>Izmantotais Regulatīvā rēķina apmērs</v>
      </c>
      <c r="G60" s="278"/>
      <c r="H60" s="278"/>
      <c r="I60" s="18"/>
    </row>
    <row r="61" spans="1:9" ht="18" customHeight="1" x14ac:dyDescent="0.45">
      <c r="B61" s="4"/>
      <c r="F61" s="277" t="s">
        <v>88</v>
      </c>
      <c r="G61" s="277"/>
      <c r="H61" s="277"/>
      <c r="I61" s="30" t="e">
        <f>I54+I59-I60+I56+I57</f>
        <v>#DIV/0!</v>
      </c>
    </row>
    <row r="62" spans="1:9" ht="31.2" customHeight="1" x14ac:dyDescent="0.3">
      <c r="I62"/>
    </row>
    <row r="63" spans="1:9" x14ac:dyDescent="0.3">
      <c r="F63" s="242" t="s">
        <v>124</v>
      </c>
      <c r="G63" s="242"/>
      <c r="H63" s="242"/>
      <c r="I63" s="6">
        <f>'6_mēn_2_TP'!J63</f>
        <v>0</v>
      </c>
    </row>
    <row r="64" spans="1:9" x14ac:dyDescent="0.3">
      <c r="I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sheetData>
  <sheetProtection algorithmName="SHA-512" hashValue="1hegVNug0/1zYqMbE2OT9VqYGfiXt3Z8kdrnKncVczJJe8J9FiI+XxB1GNrK/4EBn3LqRHHOLm9YXWrJ1QkXZg==" saltValue="tRBejOL0DAwFbSZwB5JS3w==" spinCount="100000" sheet="1" objects="1" scenarios="1"/>
  <protectedRanges>
    <protectedRange sqref="I63"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G49 F51:G52" name="Nākamo periodu novirzes"/>
    <protectedRange sqref="I56" name="Diapazons10_2"/>
    <protectedRange sqref="C39" name="Iepriekšēja perioda nobīdes_2"/>
    <protectedRange sqref="C40" name="Iepriekšēja perioda nobīdes_3"/>
  </protectedRanges>
  <mergeCells count="28">
    <mergeCell ref="D12:E12"/>
    <mergeCell ref="D6:E6"/>
    <mergeCell ref="D7:E7"/>
    <mergeCell ref="D8:E8"/>
    <mergeCell ref="D9:E9"/>
    <mergeCell ref="D11:E11"/>
    <mergeCell ref="D10:E10"/>
    <mergeCell ref="F63:H63"/>
    <mergeCell ref="F56:H56"/>
    <mergeCell ref="F57:H57"/>
    <mergeCell ref="D13:E13"/>
    <mergeCell ref="D14:E14"/>
    <mergeCell ref="D15:E15"/>
    <mergeCell ref="D16:E16"/>
    <mergeCell ref="D17:E17"/>
    <mergeCell ref="D18:E18"/>
    <mergeCell ref="D19:E19"/>
    <mergeCell ref="D20:E20"/>
    <mergeCell ref="D21:E21"/>
    <mergeCell ref="B54:H54"/>
    <mergeCell ref="D22:E22"/>
    <mergeCell ref="D23:E23"/>
    <mergeCell ref="D24:E24"/>
    <mergeCell ref="F55:H55"/>
    <mergeCell ref="F61:H61"/>
    <mergeCell ref="F60:H60"/>
    <mergeCell ref="F59:H59"/>
    <mergeCell ref="F58:H5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9"/>
  <sheetViews>
    <sheetView zoomScale="70" zoomScaleNormal="70" workbookViewId="0">
      <selection activeCell="D19" sqref="D19:E19"/>
    </sheetView>
  </sheetViews>
  <sheetFormatPr defaultRowHeight="14.4" x14ac:dyDescent="0.3"/>
  <cols>
    <col min="2" max="2" width="44.88671875" customWidth="1"/>
    <col min="3" max="6" width="21.88671875" customWidth="1"/>
    <col min="7" max="7" width="16.44140625" customWidth="1"/>
    <col min="8" max="8" width="12.5546875" style="8" customWidth="1"/>
  </cols>
  <sheetData>
    <row r="1" spans="2:11" ht="43.2" x14ac:dyDescent="0.3">
      <c r="B1" s="1"/>
      <c r="C1" s="2" t="s">
        <v>170</v>
      </c>
      <c r="D1" s="2" t="s">
        <v>171</v>
      </c>
      <c r="E1" s="2" t="s">
        <v>172</v>
      </c>
      <c r="F1" s="2" t="s">
        <v>173</v>
      </c>
      <c r="G1" s="2" t="s">
        <v>174</v>
      </c>
      <c r="H1" s="10" t="s">
        <v>46</v>
      </c>
    </row>
    <row r="2" spans="2:11" ht="28.8" x14ac:dyDescent="0.3">
      <c r="B2" s="5" t="s">
        <v>47</v>
      </c>
      <c r="C2" s="17">
        <f>'TP dati'!I35+'6_mēn_3_TP'!I60</f>
        <v>0</v>
      </c>
      <c r="D2" s="17">
        <f>'TP dati'!G40</f>
        <v>0</v>
      </c>
      <c r="E2" s="17">
        <f>'TP dati'!G41</f>
        <v>0</v>
      </c>
      <c r="F2" s="6" t="s">
        <v>48</v>
      </c>
      <c r="G2" s="6">
        <f>D2+E2</f>
        <v>0</v>
      </c>
      <c r="H2" s="9">
        <f>G2-C2</f>
        <v>0</v>
      </c>
    </row>
    <row r="3" spans="2:11" ht="43.2" x14ac:dyDescent="0.3">
      <c r="B3" s="5" t="s">
        <v>49</v>
      </c>
      <c r="C3" s="6">
        <f>C4*C5</f>
        <v>0</v>
      </c>
      <c r="D3" s="6">
        <f>D4*D5</f>
        <v>0</v>
      </c>
      <c r="E3" s="6">
        <f>IF(D4+E4&lt;=C4,E4*E5,((C4-D4)*E5))</f>
        <v>0</v>
      </c>
      <c r="F3" s="6" t="s">
        <v>48</v>
      </c>
      <c r="G3" s="6">
        <f>D3+E3</f>
        <v>0</v>
      </c>
      <c r="H3" s="9">
        <f>C3-G3</f>
        <v>0</v>
      </c>
    </row>
    <row r="4" spans="2:11" x14ac:dyDescent="0.3">
      <c r="B4" s="7" t="s">
        <v>50</v>
      </c>
      <c r="C4" s="17">
        <f>'TP dati'!G34</f>
        <v>0</v>
      </c>
      <c r="D4" s="77"/>
      <c r="E4" s="77"/>
      <c r="F4" s="6" t="s">
        <v>48</v>
      </c>
      <c r="G4" s="6" t="s">
        <v>48</v>
      </c>
      <c r="H4" s="9" t="s">
        <v>48</v>
      </c>
    </row>
    <row r="5" spans="2:11" x14ac:dyDescent="0.3">
      <c r="B5" s="7" t="s">
        <v>51</v>
      </c>
      <c r="C5" s="17">
        <f>'TP dati'!G33</f>
        <v>0</v>
      </c>
      <c r="D5" s="77"/>
      <c r="E5" s="77"/>
      <c r="F5" s="6" t="s">
        <v>48</v>
      </c>
      <c r="G5" s="6" t="s">
        <v>48</v>
      </c>
      <c r="H5" s="9" t="s">
        <v>48</v>
      </c>
    </row>
    <row r="6" spans="2:11" ht="43.2" x14ac:dyDescent="0.3">
      <c r="B6" s="5" t="s">
        <v>52</v>
      </c>
      <c r="C6" s="6">
        <f>C7*C11+C7+(C13*C16+C13)</f>
        <v>0</v>
      </c>
      <c r="D6" s="256"/>
      <c r="E6" s="257"/>
      <c r="F6" s="6" t="s">
        <v>48</v>
      </c>
      <c r="G6" s="6"/>
      <c r="H6" s="88" t="e">
        <f>D7*('TP dati'!H46-'TP dati'!H48)/'TP dati'!H46+D13*('TP dati'!G46-'TP dati'!G48)/'TP dati'!G46</f>
        <v>#DIV/0!</v>
      </c>
    </row>
    <row r="7" spans="2:11" ht="43.2" x14ac:dyDescent="0.3">
      <c r="B7" s="7" t="s">
        <v>53</v>
      </c>
      <c r="C7" s="17">
        <f>C8+C9+C10</f>
        <v>0</v>
      </c>
      <c r="D7" s="258">
        <f>C7</f>
        <v>0</v>
      </c>
      <c r="E7" s="259"/>
      <c r="F7" s="6" t="s">
        <v>48</v>
      </c>
      <c r="G7" s="6" t="s">
        <v>48</v>
      </c>
      <c r="H7" s="9" t="s">
        <v>48</v>
      </c>
      <c r="K7" s="3"/>
    </row>
    <row r="8" spans="2:11" ht="57.6" x14ac:dyDescent="0.3">
      <c r="B8" s="7" t="s">
        <v>95</v>
      </c>
      <c r="C8" s="17">
        <f>'TP dati'!G19</f>
        <v>0</v>
      </c>
      <c r="D8" s="258">
        <f>C8</f>
        <v>0</v>
      </c>
      <c r="E8" s="259"/>
      <c r="F8" s="6"/>
      <c r="G8" s="6"/>
      <c r="H8" s="9"/>
      <c r="K8" s="3"/>
    </row>
    <row r="9" spans="2:11" ht="60.6" customHeight="1" x14ac:dyDescent="0.3">
      <c r="B9" s="5" t="str">
        <f>'6_mēn_3_TP'!B9</f>
        <v>tarifu aprēķinā iekļautās personāla izmaksas, kas aprēķinātas, izmantojot kārtējā gada inflācijas prognozi un kas attiecināmas uz attiecīgo tarifu periodu </v>
      </c>
      <c r="C9" s="17">
        <f>'TP dati'!G14</f>
        <v>0</v>
      </c>
      <c r="D9" s="258">
        <f>C9</f>
        <v>0</v>
      </c>
      <c r="E9" s="259"/>
      <c r="F9" s="6"/>
      <c r="G9" s="6"/>
      <c r="H9" s="9"/>
      <c r="K9" s="3"/>
    </row>
    <row r="10" spans="2:11" ht="43.2" x14ac:dyDescent="0.3">
      <c r="B10" s="7" t="s">
        <v>61</v>
      </c>
      <c r="C10" s="17">
        <f>'TP dati'!G23</f>
        <v>0</v>
      </c>
      <c r="D10" s="258">
        <f>C10</f>
        <v>0</v>
      </c>
      <c r="E10" s="259"/>
      <c r="F10" s="6"/>
      <c r="G10" s="6"/>
      <c r="H10" s="9"/>
      <c r="K10" s="3"/>
    </row>
    <row r="11" spans="2:11" x14ac:dyDescent="0.3">
      <c r="B11" s="15" t="s">
        <v>57</v>
      </c>
      <c r="C11" s="235">
        <f>'TP dati'!H45</f>
        <v>0</v>
      </c>
      <c r="D11" s="280"/>
      <c r="E11" s="281"/>
      <c r="F11" s="6" t="s">
        <v>48</v>
      </c>
      <c r="G11" s="6" t="s">
        <v>48</v>
      </c>
      <c r="H11" s="9" t="s">
        <v>48</v>
      </c>
      <c r="K11" s="3"/>
    </row>
    <row r="12" spans="2:11" x14ac:dyDescent="0.3">
      <c r="B12" s="15" t="s">
        <v>58</v>
      </c>
      <c r="C12" s="6"/>
      <c r="D12" s="282">
        <f>'TP dati'!H47</f>
        <v>0</v>
      </c>
      <c r="E12" s="283"/>
      <c r="F12" s="6" t="s">
        <v>48</v>
      </c>
      <c r="G12" s="6" t="s">
        <v>48</v>
      </c>
      <c r="H12" s="9" t="s">
        <v>48</v>
      </c>
    </row>
    <row r="13" spans="2:11" ht="43.2" x14ac:dyDescent="0.3">
      <c r="B13" s="7" t="s">
        <v>59</v>
      </c>
      <c r="C13" s="17">
        <f>C14+C15</f>
        <v>0</v>
      </c>
      <c r="D13" s="258">
        <f>C13</f>
        <v>0</v>
      </c>
      <c r="E13" s="259"/>
      <c r="F13" s="6" t="s">
        <v>48</v>
      </c>
      <c r="G13" s="6" t="s">
        <v>48</v>
      </c>
      <c r="H13" s="9" t="s">
        <v>48</v>
      </c>
      <c r="K13" s="3"/>
    </row>
    <row r="14" spans="2:11" ht="57.6" x14ac:dyDescent="0.3">
      <c r="B14" s="7" t="s">
        <v>60</v>
      </c>
      <c r="C14" s="17">
        <f>'TP dati'!G18</f>
        <v>0</v>
      </c>
      <c r="D14" s="258">
        <f>C14</f>
        <v>0</v>
      </c>
      <c r="E14" s="259"/>
      <c r="F14" s="6"/>
      <c r="G14" s="6"/>
      <c r="H14" s="9"/>
      <c r="K14" s="3"/>
    </row>
    <row r="15" spans="2:11" ht="43.2" x14ac:dyDescent="0.3">
      <c r="B15" s="7" t="s">
        <v>61</v>
      </c>
      <c r="C15" s="17">
        <f>'TP dati'!G22</f>
        <v>0</v>
      </c>
      <c r="D15" s="258">
        <f>C15</f>
        <v>0</v>
      </c>
      <c r="E15" s="259"/>
      <c r="F15" s="6"/>
      <c r="G15" s="6"/>
      <c r="H15" s="9"/>
      <c r="K15" s="3"/>
    </row>
    <row r="16" spans="2:11" x14ac:dyDescent="0.3">
      <c r="B16" s="15" t="s">
        <v>57</v>
      </c>
      <c r="C16" s="26">
        <f>'TP dati'!G52</f>
        <v>0</v>
      </c>
      <c r="D16" s="280"/>
      <c r="E16" s="281"/>
      <c r="F16" s="6" t="s">
        <v>48</v>
      </c>
      <c r="G16" s="6" t="s">
        <v>48</v>
      </c>
      <c r="H16" s="9" t="s">
        <v>48</v>
      </c>
      <c r="K16" s="3"/>
    </row>
    <row r="17" spans="2:8" x14ac:dyDescent="0.3">
      <c r="B17" s="15" t="s">
        <v>96</v>
      </c>
      <c r="C17" s="6"/>
      <c r="D17" s="280">
        <f>'TP dati'!G54</f>
        <v>0</v>
      </c>
      <c r="E17" s="281"/>
      <c r="F17" s="6" t="s">
        <v>48</v>
      </c>
      <c r="G17" s="6" t="s">
        <v>48</v>
      </c>
      <c r="H17" s="9" t="s">
        <v>48</v>
      </c>
    </row>
    <row r="18" spans="2:8" ht="79.5" customHeight="1" x14ac:dyDescent="0.3">
      <c r="B18" s="5" t="s">
        <v>63</v>
      </c>
      <c r="C18" s="6">
        <f>C19</f>
        <v>0</v>
      </c>
      <c r="D18" s="280"/>
      <c r="E18" s="281"/>
      <c r="F18" s="6" t="s">
        <v>48</v>
      </c>
      <c r="G18" s="6"/>
      <c r="H18" s="89" t="e">
        <f>D19*('TP dati'!H57-'TP dati'!H59)/'TP dati'!H57</f>
        <v>#DIV/0!</v>
      </c>
    </row>
    <row r="19" spans="2:8" ht="45.75" customHeight="1" x14ac:dyDescent="0.3">
      <c r="B19" s="5" t="s">
        <v>64</v>
      </c>
      <c r="C19" s="17">
        <f>'TP dati'!G15</f>
        <v>0</v>
      </c>
      <c r="D19" s="258">
        <f>C19</f>
        <v>0</v>
      </c>
      <c r="E19" s="259"/>
      <c r="F19" s="6" t="s">
        <v>48</v>
      </c>
      <c r="G19" s="6" t="s">
        <v>48</v>
      </c>
      <c r="H19" s="9" t="s">
        <v>48</v>
      </c>
    </row>
    <row r="20" spans="2:8" ht="13.5" customHeight="1" x14ac:dyDescent="0.3">
      <c r="B20" s="15" t="s">
        <v>65</v>
      </c>
      <c r="C20" s="26">
        <f>'TP dati'!H56</f>
        <v>0</v>
      </c>
      <c r="D20" s="280"/>
      <c r="E20" s="281"/>
      <c r="F20" s="6" t="s">
        <v>48</v>
      </c>
      <c r="G20" s="6" t="s">
        <v>48</v>
      </c>
      <c r="H20" s="9" t="s">
        <v>48</v>
      </c>
    </row>
    <row r="21" spans="2:8" ht="16.5" customHeight="1" x14ac:dyDescent="0.3">
      <c r="B21" s="15" t="s">
        <v>66</v>
      </c>
      <c r="C21" s="6"/>
      <c r="D21" s="280">
        <f>'TP dati'!H58</f>
        <v>0</v>
      </c>
      <c r="E21" s="281"/>
      <c r="F21" s="6" t="s">
        <v>48</v>
      </c>
      <c r="G21" s="6" t="s">
        <v>48</v>
      </c>
      <c r="H21" s="9" t="s">
        <v>48</v>
      </c>
    </row>
    <row r="22" spans="2:8" ht="28.8" x14ac:dyDescent="0.3">
      <c r="B22" s="5" t="s">
        <v>67</v>
      </c>
      <c r="C22" s="17">
        <f>'TP dati'!G24</f>
        <v>0</v>
      </c>
      <c r="D22" s="249"/>
      <c r="E22" s="250"/>
      <c r="F22" s="6" t="s">
        <v>48</v>
      </c>
      <c r="G22" s="6">
        <f>D22</f>
        <v>0</v>
      </c>
      <c r="H22" s="9">
        <f>C22-G22</f>
        <v>0</v>
      </c>
    </row>
    <row r="23" spans="2:8" ht="43.2" x14ac:dyDescent="0.3">
      <c r="B23" s="5" t="s">
        <v>68</v>
      </c>
      <c r="C23" s="17">
        <f>'TP dati'!G31</f>
        <v>0</v>
      </c>
      <c r="D23" s="249"/>
      <c r="E23" s="250"/>
      <c r="F23" s="6" t="s">
        <v>48</v>
      </c>
      <c r="G23" s="6">
        <f>D23</f>
        <v>0</v>
      </c>
      <c r="H23" s="9">
        <f>C23-G23</f>
        <v>0</v>
      </c>
    </row>
    <row r="24" spans="2:8" ht="72" x14ac:dyDescent="0.3">
      <c r="B24" s="5" t="s">
        <v>69</v>
      </c>
      <c r="C24" s="6">
        <v>0</v>
      </c>
      <c r="D24" s="249"/>
      <c r="E24" s="250"/>
      <c r="F24" s="6" t="s">
        <v>48</v>
      </c>
      <c r="G24" s="6">
        <f>D24</f>
        <v>0</v>
      </c>
      <c r="H24" s="9">
        <f>C24-G24</f>
        <v>0</v>
      </c>
    </row>
    <row r="25" spans="2:8" ht="100.8" x14ac:dyDescent="0.3">
      <c r="B25" s="5" t="s">
        <v>158</v>
      </c>
      <c r="C25" s="6" t="e">
        <f>C35-C28+C27-C26</f>
        <v>#DIV/0!</v>
      </c>
      <c r="D25" s="256" t="s">
        <v>48</v>
      </c>
      <c r="E25" s="257"/>
      <c r="F25" s="6" t="s">
        <v>48</v>
      </c>
      <c r="G25" s="6" t="s">
        <v>48</v>
      </c>
      <c r="H25" s="9" t="e">
        <f>C25</f>
        <v>#DIV/0!</v>
      </c>
    </row>
    <row r="26" spans="2:8" x14ac:dyDescent="0.3">
      <c r="B26" s="5" t="s">
        <v>92</v>
      </c>
      <c r="C26" s="17">
        <f>'TP dati'!F39</f>
        <v>0</v>
      </c>
      <c r="D26" s="6" t="s">
        <v>48</v>
      </c>
      <c r="E26" s="6" t="s">
        <v>48</v>
      </c>
      <c r="F26" s="6" t="s">
        <v>48</v>
      </c>
      <c r="G26" s="6" t="s">
        <v>48</v>
      </c>
      <c r="H26" s="9" t="s">
        <v>48</v>
      </c>
    </row>
    <row r="27" spans="2:8" x14ac:dyDescent="0.3">
      <c r="B27" s="5" t="s">
        <v>164</v>
      </c>
      <c r="C27" s="17">
        <f>'TP dati'!F42</f>
        <v>0</v>
      </c>
      <c r="D27" s="6" t="s">
        <v>48</v>
      </c>
      <c r="E27" s="6" t="s">
        <v>48</v>
      </c>
      <c r="F27" s="6" t="s">
        <v>48</v>
      </c>
      <c r="G27" s="6" t="s">
        <v>48</v>
      </c>
      <c r="H27" s="9" t="s">
        <v>48</v>
      </c>
    </row>
    <row r="28" spans="2:8" ht="27.6" customHeight="1" x14ac:dyDescent="0.3">
      <c r="B28" s="12" t="s">
        <v>97</v>
      </c>
      <c r="C28" s="6">
        <f>SUM(C29:C34)</f>
        <v>0</v>
      </c>
      <c r="D28" s="6" t="s">
        <v>48</v>
      </c>
      <c r="E28" s="6" t="s">
        <v>48</v>
      </c>
      <c r="F28" s="6" t="s">
        <v>48</v>
      </c>
      <c r="G28" s="6" t="s">
        <v>48</v>
      </c>
      <c r="H28" s="9" t="s">
        <v>48</v>
      </c>
    </row>
    <row r="29" spans="2:8" ht="27.6" customHeight="1" x14ac:dyDescent="0.3">
      <c r="B29" s="7" t="s">
        <v>73</v>
      </c>
      <c r="C29" s="77"/>
      <c r="D29" s="6" t="s">
        <v>48</v>
      </c>
      <c r="E29" s="6" t="s">
        <v>48</v>
      </c>
      <c r="F29" s="6" t="s">
        <v>48</v>
      </c>
      <c r="G29" s="6"/>
      <c r="H29" s="9"/>
    </row>
    <row r="30" spans="2:8" ht="21.9" customHeight="1" x14ac:dyDescent="0.3">
      <c r="B30" s="7" t="s">
        <v>74</v>
      </c>
      <c r="C30" s="77"/>
      <c r="D30" s="6" t="s">
        <v>48</v>
      </c>
      <c r="E30" s="6" t="s">
        <v>48</v>
      </c>
      <c r="F30" s="6" t="s">
        <v>48</v>
      </c>
      <c r="G30" s="6"/>
      <c r="H30" s="9"/>
    </row>
    <row r="31" spans="2:8" ht="27.6" customHeight="1" x14ac:dyDescent="0.3">
      <c r="B31" s="7" t="s">
        <v>75</v>
      </c>
      <c r="C31" s="77"/>
      <c r="D31" s="6" t="s">
        <v>48</v>
      </c>
      <c r="E31" s="6" t="s">
        <v>48</v>
      </c>
      <c r="F31" s="6" t="s">
        <v>48</v>
      </c>
      <c r="G31" s="6"/>
      <c r="H31" s="9"/>
    </row>
    <row r="32" spans="2:8" ht="22.5" customHeight="1" x14ac:dyDescent="0.3">
      <c r="B32" s="7" t="s">
        <v>20</v>
      </c>
      <c r="C32" s="77"/>
      <c r="D32" s="6" t="s">
        <v>48</v>
      </c>
      <c r="E32" s="6" t="s">
        <v>48</v>
      </c>
      <c r="F32" s="6" t="s">
        <v>48</v>
      </c>
      <c r="G32" s="6"/>
      <c r="H32" s="9"/>
    </row>
    <row r="33" spans="2:8" ht="27.6" customHeight="1" x14ac:dyDescent="0.3">
      <c r="B33" s="7" t="s">
        <v>31</v>
      </c>
      <c r="C33" s="77"/>
      <c r="D33" s="6" t="s">
        <v>48</v>
      </c>
      <c r="E33" s="6" t="s">
        <v>48</v>
      </c>
      <c r="F33" s="6" t="s">
        <v>48</v>
      </c>
      <c r="G33" s="6"/>
      <c r="H33" s="9"/>
    </row>
    <row r="34" spans="2:8" ht="27.6" customHeight="1" x14ac:dyDescent="0.3">
      <c r="B34" s="7" t="s">
        <v>76</v>
      </c>
      <c r="C34" s="77"/>
      <c r="D34" s="6" t="s">
        <v>48</v>
      </c>
      <c r="E34" s="6" t="s">
        <v>48</v>
      </c>
      <c r="F34" s="6" t="s">
        <v>48</v>
      </c>
      <c r="G34" s="6"/>
      <c r="H34" s="9"/>
    </row>
    <row r="35" spans="2:8" x14ac:dyDescent="0.3">
      <c r="B35" s="12" t="s">
        <v>77</v>
      </c>
      <c r="C35" s="6" t="e">
        <f>C36+SUM(C39:C43)</f>
        <v>#DIV/0!</v>
      </c>
      <c r="D35" s="6" t="s">
        <v>48</v>
      </c>
      <c r="E35" s="6" t="s">
        <v>48</v>
      </c>
      <c r="F35" s="6" t="s">
        <v>48</v>
      </c>
      <c r="G35" s="6" t="s">
        <v>48</v>
      </c>
      <c r="H35" s="9" t="s">
        <v>48</v>
      </c>
    </row>
    <row r="36" spans="2:8" ht="28.8" x14ac:dyDescent="0.3">
      <c r="B36" s="7" t="s">
        <v>73</v>
      </c>
      <c r="C36" s="17">
        <f>C37*C38</f>
        <v>0</v>
      </c>
      <c r="D36" s="6" t="s">
        <v>48</v>
      </c>
      <c r="E36" s="6" t="s">
        <v>48</v>
      </c>
      <c r="F36" s="6" t="s">
        <v>48</v>
      </c>
      <c r="G36" s="6"/>
      <c r="H36" s="9"/>
    </row>
    <row r="37" spans="2:8" x14ac:dyDescent="0.3">
      <c r="B37" s="7" t="s">
        <v>50</v>
      </c>
      <c r="C37" s="77"/>
      <c r="D37" s="6"/>
      <c r="E37" s="6"/>
      <c r="F37" s="6"/>
      <c r="G37" s="6"/>
      <c r="H37" s="9"/>
    </row>
    <row r="38" spans="2:8" x14ac:dyDescent="0.3">
      <c r="B38" s="7" t="s">
        <v>51</v>
      </c>
      <c r="C38" s="77"/>
      <c r="D38" s="6"/>
      <c r="E38" s="6"/>
      <c r="F38" s="6"/>
      <c r="G38" s="6"/>
      <c r="H38" s="9"/>
    </row>
    <row r="39" spans="2:8" x14ac:dyDescent="0.3">
      <c r="B39" s="7" t="s">
        <v>74</v>
      </c>
      <c r="C39" s="17" t="e">
        <f>'6_mēn_3_TP'!D7*('TP dati'!G48-'TP dati'!G50)/'TP dati'!G48+'6_mēn_3_TP'!D13*('TP dati'!F48-'TP dati'!F50)/'TP dati'!F48</f>
        <v>#DIV/0!</v>
      </c>
      <c r="D39" s="6" t="s">
        <v>48</v>
      </c>
      <c r="E39" s="6" t="s">
        <v>48</v>
      </c>
      <c r="F39" s="6" t="s">
        <v>48</v>
      </c>
      <c r="G39" s="6"/>
      <c r="H39" s="9"/>
    </row>
    <row r="40" spans="2:8" ht="28.8" x14ac:dyDescent="0.3">
      <c r="B40" s="7" t="s">
        <v>75</v>
      </c>
      <c r="C40" s="17" t="e">
        <f>'6_mēn_3_TP'!D19*('TP dati'!G57-'TP dati'!G59)/'TP dati'!G57</f>
        <v>#DIV/0!</v>
      </c>
      <c r="D40" s="6" t="s">
        <v>48</v>
      </c>
      <c r="E40" s="6" t="s">
        <v>48</v>
      </c>
      <c r="F40" s="6" t="s">
        <v>48</v>
      </c>
      <c r="G40" s="6"/>
      <c r="H40" s="9"/>
    </row>
    <row r="41" spans="2:8" x14ac:dyDescent="0.3">
      <c r="B41" s="7" t="s">
        <v>20</v>
      </c>
      <c r="C41" s="77"/>
      <c r="D41" s="6" t="s">
        <v>48</v>
      </c>
      <c r="E41" s="6" t="s">
        <v>48</v>
      </c>
      <c r="F41" s="6" t="s">
        <v>48</v>
      </c>
      <c r="G41" s="6"/>
      <c r="H41" s="9"/>
    </row>
    <row r="42" spans="2:8" ht="28.8" x14ac:dyDescent="0.3">
      <c r="B42" s="7" t="s">
        <v>31</v>
      </c>
      <c r="C42" s="77"/>
      <c r="D42" s="6" t="s">
        <v>48</v>
      </c>
      <c r="E42" s="6" t="s">
        <v>48</v>
      </c>
      <c r="F42" s="6" t="s">
        <v>48</v>
      </c>
      <c r="G42" s="6"/>
      <c r="H42" s="9"/>
    </row>
    <row r="43" spans="2:8" ht="28.8" x14ac:dyDescent="0.3">
      <c r="B43" s="7" t="s">
        <v>76</v>
      </c>
      <c r="C43" s="77"/>
      <c r="D43" s="6" t="s">
        <v>48</v>
      </c>
      <c r="E43" s="6" t="s">
        <v>48</v>
      </c>
      <c r="F43" s="6" t="s">
        <v>48</v>
      </c>
      <c r="G43" s="6"/>
      <c r="H43" s="9"/>
    </row>
    <row r="44" spans="2:8" ht="30.6" x14ac:dyDescent="0.3">
      <c r="B44" s="7" t="s">
        <v>78</v>
      </c>
      <c r="C44" s="6" t="s">
        <v>48</v>
      </c>
      <c r="D44" s="6" t="s">
        <v>48</v>
      </c>
      <c r="E44" s="6" t="s">
        <v>48</v>
      </c>
      <c r="F44" s="6">
        <f>F45+F50+F53</f>
        <v>0</v>
      </c>
      <c r="G44" s="6" t="s">
        <v>48</v>
      </c>
      <c r="H44" s="9">
        <f>SUM(F44:F44)</f>
        <v>0</v>
      </c>
    </row>
    <row r="45" spans="2:8" ht="28.8" x14ac:dyDescent="0.3">
      <c r="B45" s="5" t="s">
        <v>79</v>
      </c>
      <c r="C45" s="6" t="s">
        <v>48</v>
      </c>
      <c r="D45" s="6" t="s">
        <v>48</v>
      </c>
      <c r="E45" s="6" t="s">
        <v>48</v>
      </c>
      <c r="F45" s="6">
        <f>F48*F49-F46*F47</f>
        <v>0</v>
      </c>
      <c r="G45" s="6" t="s">
        <v>48</v>
      </c>
      <c r="H45" s="9">
        <f>SUM(F45:F45)</f>
        <v>0</v>
      </c>
    </row>
    <row r="46" spans="2:8" x14ac:dyDescent="0.3">
      <c r="B46" s="7" t="s">
        <v>80</v>
      </c>
      <c r="C46" s="6" t="s">
        <v>48</v>
      </c>
      <c r="D46" s="6" t="s">
        <v>48</v>
      </c>
      <c r="E46" s="6" t="s">
        <v>48</v>
      </c>
      <c r="F46" s="77"/>
      <c r="G46" s="6" t="s">
        <v>48</v>
      </c>
      <c r="H46" s="9" t="s">
        <v>48</v>
      </c>
    </row>
    <row r="47" spans="2:8" x14ac:dyDescent="0.3">
      <c r="B47" s="7" t="s">
        <v>81</v>
      </c>
      <c r="C47" s="6" t="s">
        <v>48</v>
      </c>
      <c r="D47" s="6" t="s">
        <v>48</v>
      </c>
      <c r="E47" s="6" t="s">
        <v>48</v>
      </c>
      <c r="F47" s="77"/>
      <c r="G47" s="6" t="s">
        <v>48</v>
      </c>
      <c r="H47" s="9" t="s">
        <v>48</v>
      </c>
    </row>
    <row r="48" spans="2:8" ht="24.75" customHeight="1" x14ac:dyDescent="0.3">
      <c r="B48" s="7" t="s">
        <v>82</v>
      </c>
      <c r="C48" s="6" t="s">
        <v>48</v>
      </c>
      <c r="D48" s="6" t="s">
        <v>48</v>
      </c>
      <c r="E48" s="6" t="s">
        <v>48</v>
      </c>
      <c r="F48" s="77"/>
      <c r="G48" s="6" t="s">
        <v>48</v>
      </c>
      <c r="H48" s="9" t="s">
        <v>48</v>
      </c>
    </row>
    <row r="49" spans="2:8" ht="24.75" customHeight="1" x14ac:dyDescent="0.3">
      <c r="B49" s="7" t="s">
        <v>83</v>
      </c>
      <c r="C49" s="6" t="s">
        <v>48</v>
      </c>
      <c r="D49" s="6" t="s">
        <v>48</v>
      </c>
      <c r="E49" s="6" t="s">
        <v>48</v>
      </c>
      <c r="F49" s="77"/>
      <c r="G49" s="6" t="s">
        <v>48</v>
      </c>
      <c r="H49" s="9" t="s">
        <v>48</v>
      </c>
    </row>
    <row r="50" spans="2:8" x14ac:dyDescent="0.3">
      <c r="B50" s="5" t="s">
        <v>84</v>
      </c>
      <c r="C50" s="6" t="s">
        <v>48</v>
      </c>
      <c r="D50" s="6" t="s">
        <v>48</v>
      </c>
      <c r="E50" s="6" t="s">
        <v>48</v>
      </c>
      <c r="F50" s="6">
        <f>F52-F51</f>
        <v>0</v>
      </c>
      <c r="G50" s="6" t="s">
        <v>48</v>
      </c>
      <c r="H50" s="9">
        <f>SUM(F50:F50)</f>
        <v>0</v>
      </c>
    </row>
    <row r="51" spans="2:8" x14ac:dyDescent="0.3">
      <c r="B51" s="7" t="s">
        <v>85</v>
      </c>
      <c r="C51" s="6" t="s">
        <v>48</v>
      </c>
      <c r="D51" s="6" t="s">
        <v>48</v>
      </c>
      <c r="E51" s="6" t="s">
        <v>48</v>
      </c>
      <c r="F51" s="77"/>
      <c r="G51" s="6" t="s">
        <v>48</v>
      </c>
      <c r="H51" s="9" t="s">
        <v>48</v>
      </c>
    </row>
    <row r="52" spans="2:8" ht="28.8" x14ac:dyDescent="0.3">
      <c r="B52" s="7" t="s">
        <v>86</v>
      </c>
      <c r="C52" s="6" t="s">
        <v>48</v>
      </c>
      <c r="D52" s="6" t="s">
        <v>48</v>
      </c>
      <c r="E52" s="6" t="s">
        <v>48</v>
      </c>
      <c r="F52" s="77"/>
      <c r="G52" s="6" t="s">
        <v>48</v>
      </c>
      <c r="H52" s="9" t="s">
        <v>48</v>
      </c>
    </row>
    <row r="53" spans="2:8" ht="43.2" x14ac:dyDescent="0.3">
      <c r="B53" s="5" t="s">
        <v>87</v>
      </c>
      <c r="C53" s="6" t="s">
        <v>48</v>
      </c>
      <c r="D53" s="6" t="s">
        <v>48</v>
      </c>
      <c r="E53" s="6" t="s">
        <v>48</v>
      </c>
      <c r="F53" s="77"/>
      <c r="G53" s="6" t="s">
        <v>48</v>
      </c>
      <c r="H53" s="9">
        <f>SUM(F53:F53)</f>
        <v>0</v>
      </c>
    </row>
    <row r="54" spans="2:8" x14ac:dyDescent="0.3">
      <c r="B54" s="253" t="s">
        <v>88</v>
      </c>
      <c r="C54" s="254"/>
      <c r="D54" s="254"/>
      <c r="E54" s="254"/>
      <c r="F54" s="254"/>
      <c r="G54" s="255"/>
      <c r="H54" s="11" t="e">
        <f>H3+H6+H18+H22+H23+H24+H25+H44-H2</f>
        <v>#DIV/0!</v>
      </c>
    </row>
    <row r="55" spans="2:8" x14ac:dyDescent="0.3">
      <c r="B55" s="4" t="s">
        <v>89</v>
      </c>
      <c r="E55" s="276"/>
      <c r="F55" s="276"/>
      <c r="G55" s="276"/>
      <c r="H55" s="18"/>
    </row>
    <row r="56" spans="2:8" ht="15.6" x14ac:dyDescent="0.3">
      <c r="B56" s="4"/>
      <c r="E56" s="266" t="s">
        <v>137</v>
      </c>
      <c r="F56" s="267"/>
      <c r="G56" s="268"/>
      <c r="H56" s="39" t="e">
        <f>IF(AVERAGE(D5:E5)-C5&gt;7,H3,0)</f>
        <v>#DIV/0!</v>
      </c>
    </row>
    <row r="57" spans="2:8" x14ac:dyDescent="0.3">
      <c r="B57" s="4"/>
      <c r="E57" s="266" t="s">
        <v>120</v>
      </c>
      <c r="F57" s="267"/>
      <c r="G57" s="268"/>
      <c r="H57" s="17">
        <f>H22+H23</f>
        <v>0</v>
      </c>
    </row>
    <row r="58" spans="2:8" ht="18.600000000000001" customHeight="1" x14ac:dyDescent="0.3">
      <c r="E58" s="279" t="s">
        <v>90</v>
      </c>
      <c r="F58" s="279"/>
      <c r="G58" s="279"/>
      <c r="H58" s="29" t="e">
        <f>IF(ABS(H54/H63)&lt;=0.01,0,IF(AND(H54&gt;0,H54&gt;H63*0.01),H54,IF(AND(H54&lt;0,ABS(H54)&lt;=H63*0.1,ABS(H54)&gt;=H63*0.01),H54,-H63*0.1)))</f>
        <v>#DIV/0!</v>
      </c>
    </row>
    <row r="59" spans="2:8" ht="19.2" customHeight="1" x14ac:dyDescent="0.3">
      <c r="E59" s="278" t="str">
        <f>'6_mēn_3_TP'!F59</f>
        <v xml:space="preserve">Uzkrājums no iepriekšējā gada </v>
      </c>
      <c r="F59" s="278"/>
      <c r="G59" s="278"/>
      <c r="H59" s="17" t="e">
        <f>'6_mēn_3_TP'!I61</f>
        <v>#DIV/0!</v>
      </c>
    </row>
    <row r="60" spans="2:8" ht="16.8" customHeight="1" x14ac:dyDescent="0.3">
      <c r="E60" s="278" t="str">
        <f>'6_mēn_3_TP'!F60</f>
        <v>Izmantotais Regulatīvā rēķina apmērs</v>
      </c>
      <c r="F60" s="278"/>
      <c r="G60" s="278"/>
      <c r="H60" s="18"/>
    </row>
    <row r="61" spans="2:8" ht="17.399999999999999" customHeight="1" x14ac:dyDescent="0.35">
      <c r="E61" s="244" t="s">
        <v>88</v>
      </c>
      <c r="F61" s="244"/>
      <c r="G61" s="244"/>
      <c r="H61" s="30" t="e">
        <f>H54+H59-H60+H56+H57</f>
        <v>#DIV/0!</v>
      </c>
    </row>
    <row r="62" spans="2:8" ht="18.600000000000001" customHeight="1" x14ac:dyDescent="0.3">
      <c r="H62"/>
    </row>
    <row r="63" spans="2:8" x14ac:dyDescent="0.3">
      <c r="E63" s="242" t="s">
        <v>124</v>
      </c>
      <c r="F63" s="242"/>
      <c r="G63" s="242"/>
      <c r="H63" s="6">
        <f>'6_mēn_3_TP'!I63</f>
        <v>0</v>
      </c>
    </row>
    <row r="64" spans="2:8" x14ac:dyDescent="0.3">
      <c r="H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sheetData>
  <sheetProtection algorithmName="SHA-512" hashValue="nu7obt78y793KUUkEcPSUpluyXKO9d+fNzI1mmJ4mq+0NfSw2KFWnI11xeuUFrfjEmdYNfVypt30PtD1nfG6xA==" saltValue="cPvBELrSHceDIvotkJyXMA==" spinCount="100000" sheet="1" objects="1" scenarios="1"/>
  <protectedRanges>
    <protectedRange sqref="H63" name="Diapazons10"/>
    <protectedRange sqref="C14:C15 C8:C10" name="iNFLĀCIJA"/>
    <protectedRange sqref="C2:E2" name="Ieņēmumu starpība"/>
    <protectedRange sqref="C4:E5" name="Zudumu starpība"/>
    <protectedRange sqref="D12 D19 C19:C20 D21 C13:C16 D17 C7:C11"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F49 F51:F52" name="Nākamo periodu novirzes"/>
    <protectedRange sqref="H56" name="Diapazons10_2"/>
    <protectedRange sqref="C39" name="Iepriekšēja perioda nobīdes_2"/>
    <protectedRange sqref="C40" name="Iepriekšēja perioda nobīdes_3"/>
  </protectedRanges>
  <mergeCells count="29">
    <mergeCell ref="D25:E25"/>
    <mergeCell ref="D12:E12"/>
    <mergeCell ref="D6:E6"/>
    <mergeCell ref="D7:E7"/>
    <mergeCell ref="D8:E8"/>
    <mergeCell ref="D9:E9"/>
    <mergeCell ref="D11:E11"/>
    <mergeCell ref="D10:E10"/>
    <mergeCell ref="E63:G63"/>
    <mergeCell ref="E56:G56"/>
    <mergeCell ref="E57:G57"/>
    <mergeCell ref="D13:E13"/>
    <mergeCell ref="D14:E14"/>
    <mergeCell ref="D15:E15"/>
    <mergeCell ref="D16:E16"/>
    <mergeCell ref="D17:E17"/>
    <mergeCell ref="D18:E18"/>
    <mergeCell ref="D19:E19"/>
    <mergeCell ref="D20:E20"/>
    <mergeCell ref="D21:E21"/>
    <mergeCell ref="B54:G54"/>
    <mergeCell ref="D22:E22"/>
    <mergeCell ref="D23:E23"/>
    <mergeCell ref="D24:E24"/>
    <mergeCell ref="E55:G55"/>
    <mergeCell ref="E61:G61"/>
    <mergeCell ref="E60:G60"/>
    <mergeCell ref="E59:G59"/>
    <mergeCell ref="E58:G5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8"/>
  <sheetViews>
    <sheetView topLeftCell="A24" zoomScale="70" zoomScaleNormal="70" workbookViewId="0">
      <selection activeCell="G47" sqref="G47"/>
    </sheetView>
  </sheetViews>
  <sheetFormatPr defaultRowHeight="14.4" x14ac:dyDescent="0.3"/>
  <cols>
    <col min="2" max="2" width="44.88671875" customWidth="1"/>
    <col min="3" max="5" width="21.88671875" customWidth="1"/>
    <col min="6" max="6" width="16.44140625" customWidth="1"/>
    <col min="7" max="7" width="12.5546875" style="8" customWidth="1"/>
  </cols>
  <sheetData>
    <row r="1" spans="2:10" ht="43.2" x14ac:dyDescent="0.3">
      <c r="B1" s="1"/>
      <c r="C1" s="2" t="s">
        <v>175</v>
      </c>
      <c r="D1" s="2" t="s">
        <v>176</v>
      </c>
      <c r="E1" s="2" t="s">
        <v>177</v>
      </c>
      <c r="F1" s="2" t="s">
        <v>178</v>
      </c>
      <c r="G1" s="10" t="s">
        <v>46</v>
      </c>
    </row>
    <row r="2" spans="2:10" ht="28.8" x14ac:dyDescent="0.3">
      <c r="B2" s="5" t="s">
        <v>47</v>
      </c>
      <c r="C2" s="17">
        <f>'TP dati'!I35+'6_mēn_4_TP'!H60</f>
        <v>0</v>
      </c>
      <c r="D2" s="17">
        <f>'TP dati'!H40</f>
        <v>0</v>
      </c>
      <c r="E2" s="17">
        <f>'TP dati'!H41</f>
        <v>0</v>
      </c>
      <c r="F2" s="6">
        <f>D2+E2</f>
        <v>0</v>
      </c>
      <c r="G2" s="9">
        <f>F2-C2</f>
        <v>0</v>
      </c>
    </row>
    <row r="3" spans="2:10" ht="43.2" x14ac:dyDescent="0.3">
      <c r="B3" s="5" t="s">
        <v>49</v>
      </c>
      <c r="C3" s="6">
        <f>C4*C5</f>
        <v>0</v>
      </c>
      <c r="D3" s="6">
        <f>D4*D5</f>
        <v>0</v>
      </c>
      <c r="E3" s="6">
        <f>IF(D4+E4&lt;=C4,E4*E5,((C4-D4)*E5))</f>
        <v>0</v>
      </c>
      <c r="F3" s="6">
        <f>D3+E3</f>
        <v>0</v>
      </c>
      <c r="G3" s="9">
        <f>C3-F3</f>
        <v>0</v>
      </c>
    </row>
    <row r="4" spans="2:10" x14ac:dyDescent="0.3">
      <c r="B4" s="7" t="s">
        <v>50</v>
      </c>
      <c r="C4" s="17">
        <f>'TP dati'!H34</f>
        <v>0</v>
      </c>
      <c r="D4" s="77"/>
      <c r="E4" s="77"/>
      <c r="F4" s="6" t="s">
        <v>48</v>
      </c>
      <c r="G4" s="9" t="s">
        <v>48</v>
      </c>
    </row>
    <row r="5" spans="2:10" x14ac:dyDescent="0.3">
      <c r="B5" s="7" t="s">
        <v>51</v>
      </c>
      <c r="C5" s="17">
        <f>'TP dati'!H33</f>
        <v>0</v>
      </c>
      <c r="D5" s="77"/>
      <c r="E5" s="77"/>
      <c r="F5" s="6" t="s">
        <v>48</v>
      </c>
      <c r="G5" s="9" t="s">
        <v>48</v>
      </c>
    </row>
    <row r="6" spans="2:10" ht="43.5" customHeight="1" x14ac:dyDescent="0.3">
      <c r="B6" s="5" t="s">
        <v>52</v>
      </c>
      <c r="C6" s="6">
        <f>C7*C11+C7+(C13*C16+C13)</f>
        <v>0</v>
      </c>
      <c r="D6" s="258"/>
      <c r="E6" s="259"/>
      <c r="F6" s="6"/>
      <c r="G6" s="88" t="e">
        <f>D7*('TP dati'!I46-'TP dati'!I48)/'TP dati'!I46+D13*('TP dati'!H46-'TP dati'!H48)/'TP dati'!H46</f>
        <v>#DIV/0!</v>
      </c>
    </row>
    <row r="7" spans="2:10" ht="46.65" customHeight="1" x14ac:dyDescent="0.3">
      <c r="B7" s="7" t="s">
        <v>53</v>
      </c>
      <c r="C7" s="17">
        <f>C8+C10+C9</f>
        <v>0</v>
      </c>
      <c r="D7" s="258">
        <f>C7</f>
        <v>0</v>
      </c>
      <c r="E7" s="259"/>
      <c r="F7" s="6" t="s">
        <v>48</v>
      </c>
      <c r="G7" s="9" t="s">
        <v>48</v>
      </c>
      <c r="J7" s="3"/>
    </row>
    <row r="8" spans="2:10" ht="57.6" x14ac:dyDescent="0.3">
      <c r="B8" s="7" t="s">
        <v>60</v>
      </c>
      <c r="C8" s="17">
        <f>'TP dati'!H19</f>
        <v>0</v>
      </c>
      <c r="D8" s="258">
        <f>C8</f>
        <v>0</v>
      </c>
      <c r="E8" s="259"/>
      <c r="F8" s="6"/>
      <c r="G8" s="9"/>
      <c r="J8" s="3"/>
    </row>
    <row r="9" spans="2:10" ht="57.6" x14ac:dyDescent="0.3">
      <c r="B9" s="7" t="str">
        <f>'6_mēn_3_TP'!B9</f>
        <v>tarifu aprēķinā iekļautās personāla izmaksas, kas aprēķinātas, izmantojot kārtējā gada inflācijas prognozi un kas attiecināmas uz attiecīgo tarifu periodu </v>
      </c>
      <c r="C9" s="17">
        <f>'TP dati'!H14</f>
        <v>0</v>
      </c>
      <c r="D9" s="258">
        <f>C9</f>
        <v>0</v>
      </c>
      <c r="E9" s="259"/>
      <c r="F9" s="6"/>
      <c r="G9" s="9"/>
      <c r="J9" s="3"/>
    </row>
    <row r="10" spans="2:10" ht="43.2" x14ac:dyDescent="0.3">
      <c r="B10" s="7" t="s">
        <v>61</v>
      </c>
      <c r="C10" s="17">
        <f>'TP dati'!H23</f>
        <v>0</v>
      </c>
      <c r="D10" s="258">
        <f>C10</f>
        <v>0</v>
      </c>
      <c r="E10" s="259"/>
      <c r="F10" s="6"/>
      <c r="G10" s="9"/>
      <c r="J10" s="3"/>
    </row>
    <row r="11" spans="2:10" x14ac:dyDescent="0.3">
      <c r="B11" s="7" t="s">
        <v>57</v>
      </c>
      <c r="C11" s="26">
        <f>'TP dati'!I45</f>
        <v>0</v>
      </c>
      <c r="D11" s="280"/>
      <c r="E11" s="281"/>
      <c r="F11" s="6" t="s">
        <v>48</v>
      </c>
      <c r="G11" s="9" t="s">
        <v>48</v>
      </c>
      <c r="J11" s="3"/>
    </row>
    <row r="12" spans="2:10" x14ac:dyDescent="0.3">
      <c r="B12" s="7" t="s">
        <v>58</v>
      </c>
      <c r="C12" s="6" t="s">
        <v>48</v>
      </c>
      <c r="D12" s="280">
        <f>'TP dati'!I47</f>
        <v>0</v>
      </c>
      <c r="E12" s="281"/>
      <c r="F12" s="6" t="s">
        <v>48</v>
      </c>
      <c r="G12" s="9" t="s">
        <v>48</v>
      </c>
    </row>
    <row r="13" spans="2:10" ht="43.2" x14ac:dyDescent="0.3">
      <c r="B13" s="7" t="s">
        <v>59</v>
      </c>
      <c r="C13" s="17">
        <f>C14+C15</f>
        <v>0</v>
      </c>
      <c r="D13" s="258">
        <f>C13</f>
        <v>0</v>
      </c>
      <c r="E13" s="259"/>
      <c r="F13" s="6" t="s">
        <v>48</v>
      </c>
      <c r="G13" s="9" t="s">
        <v>48</v>
      </c>
      <c r="J13" s="3"/>
    </row>
    <row r="14" spans="2:10" ht="57.6" x14ac:dyDescent="0.3">
      <c r="B14" s="7" t="s">
        <v>60</v>
      </c>
      <c r="C14" s="17">
        <f>'TP dati'!H18</f>
        <v>0</v>
      </c>
      <c r="D14" s="258">
        <f>C14</f>
        <v>0</v>
      </c>
      <c r="E14" s="259"/>
      <c r="F14" s="6"/>
      <c r="G14" s="9"/>
      <c r="J14" s="3"/>
    </row>
    <row r="15" spans="2:10" ht="43.2" x14ac:dyDescent="0.3">
      <c r="B15" s="7" t="s">
        <v>61</v>
      </c>
      <c r="C15" s="17">
        <f>'TP dati'!H22</f>
        <v>0</v>
      </c>
      <c r="D15" s="258">
        <f>C15</f>
        <v>0</v>
      </c>
      <c r="E15" s="259"/>
      <c r="F15" s="6"/>
      <c r="G15" s="9"/>
      <c r="J15" s="3"/>
    </row>
    <row r="16" spans="2:10" x14ac:dyDescent="0.3">
      <c r="B16" s="7" t="s">
        <v>57</v>
      </c>
      <c r="C16" s="26">
        <f>'TP dati'!I45</f>
        <v>0</v>
      </c>
      <c r="D16" s="280" t="s">
        <v>48</v>
      </c>
      <c r="E16" s="281"/>
      <c r="F16" s="6" t="s">
        <v>48</v>
      </c>
      <c r="G16" s="9" t="s">
        <v>48</v>
      </c>
      <c r="J16" s="3"/>
    </row>
    <row r="17" spans="2:7" x14ac:dyDescent="0.3">
      <c r="B17" s="7" t="s">
        <v>58</v>
      </c>
      <c r="C17" s="6" t="s">
        <v>48</v>
      </c>
      <c r="D17" s="280">
        <f>'TP dati'!I47</f>
        <v>0</v>
      </c>
      <c r="E17" s="281"/>
      <c r="F17" s="6" t="s">
        <v>48</v>
      </c>
      <c r="G17" s="9" t="s">
        <v>48</v>
      </c>
    </row>
    <row r="18" spans="2:7" ht="79.5" customHeight="1" x14ac:dyDescent="0.3">
      <c r="B18" s="5" t="s">
        <v>63</v>
      </c>
      <c r="C18" s="6">
        <f>C19</f>
        <v>0</v>
      </c>
      <c r="D18" s="256" t="s">
        <v>48</v>
      </c>
      <c r="E18" s="257"/>
      <c r="F18" s="6" t="s">
        <v>48</v>
      </c>
      <c r="G18" s="89" t="e">
        <f>D19*('TP dati'!I57-'TP dati'!I59)/'TP dati'!I57</f>
        <v>#DIV/0!</v>
      </c>
    </row>
    <row r="19" spans="2:7" ht="45.75" customHeight="1" x14ac:dyDescent="0.3">
      <c r="B19" s="5" t="s">
        <v>64</v>
      </c>
      <c r="C19" s="17">
        <f>'TP dati'!H15</f>
        <v>0</v>
      </c>
      <c r="D19" s="258">
        <f>C19</f>
        <v>0</v>
      </c>
      <c r="E19" s="259"/>
      <c r="F19" s="6" t="s">
        <v>48</v>
      </c>
      <c r="G19" s="9" t="s">
        <v>48</v>
      </c>
    </row>
    <row r="20" spans="2:7" ht="13.5" customHeight="1" x14ac:dyDescent="0.3">
      <c r="B20" s="7" t="s">
        <v>65</v>
      </c>
      <c r="C20" s="26">
        <f>'TP dati'!I56</f>
        <v>0</v>
      </c>
      <c r="D20" s="280" t="s">
        <v>48</v>
      </c>
      <c r="E20" s="281"/>
      <c r="F20" s="6" t="s">
        <v>48</v>
      </c>
      <c r="G20" s="9" t="s">
        <v>48</v>
      </c>
    </row>
    <row r="21" spans="2:7" ht="16.5" customHeight="1" x14ac:dyDescent="0.3">
      <c r="B21" s="7" t="s">
        <v>66</v>
      </c>
      <c r="C21" s="6" t="s">
        <v>48</v>
      </c>
      <c r="D21" s="280">
        <f>'TP dati'!I58</f>
        <v>0</v>
      </c>
      <c r="E21" s="281"/>
      <c r="F21" s="6" t="s">
        <v>48</v>
      </c>
      <c r="G21" s="9" t="s">
        <v>48</v>
      </c>
    </row>
    <row r="22" spans="2:7" ht="28.8" x14ac:dyDescent="0.3">
      <c r="B22" s="5" t="s">
        <v>67</v>
      </c>
      <c r="C22" s="17">
        <f>'TP dati'!H24</f>
        <v>0</v>
      </c>
      <c r="D22" s="77"/>
      <c r="E22" s="77"/>
      <c r="F22" s="6">
        <f>D22+E22</f>
        <v>0</v>
      </c>
      <c r="G22" s="9">
        <f>C22-F22</f>
        <v>0</v>
      </c>
    </row>
    <row r="23" spans="2:7" ht="43.2" x14ac:dyDescent="0.3">
      <c r="B23" s="5" t="s">
        <v>68</v>
      </c>
      <c r="C23" s="17">
        <f>'TP dati'!H31</f>
        <v>0</v>
      </c>
      <c r="D23" s="77"/>
      <c r="E23" s="77"/>
      <c r="F23" s="6">
        <f>D23+E23</f>
        <v>0</v>
      </c>
      <c r="G23" s="9">
        <f>C23-F23</f>
        <v>0</v>
      </c>
    </row>
    <row r="24" spans="2:7" ht="72" x14ac:dyDescent="0.3">
      <c r="B24" s="5" t="s">
        <v>69</v>
      </c>
      <c r="C24" s="77"/>
      <c r="D24" s="77"/>
      <c r="E24" s="77"/>
      <c r="F24" s="6">
        <f>D24+E24</f>
        <v>0</v>
      </c>
      <c r="G24" s="9">
        <f>C24-F24</f>
        <v>0</v>
      </c>
    </row>
    <row r="25" spans="2:7" ht="100.8" x14ac:dyDescent="0.3">
      <c r="B25" s="5" t="s">
        <v>158</v>
      </c>
      <c r="C25" s="6" t="e">
        <f>C35-C28+C27-C26</f>
        <v>#DIV/0!</v>
      </c>
      <c r="D25" s="6" t="s">
        <v>48</v>
      </c>
      <c r="E25" s="6" t="s">
        <v>48</v>
      </c>
      <c r="F25" s="6" t="s">
        <v>48</v>
      </c>
      <c r="G25" s="9" t="e">
        <f>C25</f>
        <v>#DIV/0!</v>
      </c>
    </row>
    <row r="26" spans="2:7" x14ac:dyDescent="0.3">
      <c r="B26" s="5" t="s">
        <v>92</v>
      </c>
      <c r="C26" s="17">
        <f>'TP dati'!G39</f>
        <v>0</v>
      </c>
      <c r="D26" s="6" t="s">
        <v>48</v>
      </c>
      <c r="E26" s="6" t="s">
        <v>48</v>
      </c>
      <c r="F26" s="6" t="s">
        <v>48</v>
      </c>
      <c r="G26" s="9" t="s">
        <v>48</v>
      </c>
    </row>
    <row r="27" spans="2:7" x14ac:dyDescent="0.3">
      <c r="B27" s="5" t="s">
        <v>164</v>
      </c>
      <c r="C27" s="17">
        <f>'TP dati'!G42</f>
        <v>0</v>
      </c>
      <c r="D27" s="6" t="s">
        <v>48</v>
      </c>
      <c r="E27" s="6" t="s">
        <v>48</v>
      </c>
      <c r="F27" s="6" t="s">
        <v>48</v>
      </c>
      <c r="G27" s="9" t="s">
        <v>48</v>
      </c>
    </row>
    <row r="28" spans="2:7" ht="27.6" customHeight="1" x14ac:dyDescent="0.3">
      <c r="B28" s="12" t="s">
        <v>97</v>
      </c>
      <c r="C28" s="6">
        <f>SUM(C29:C34)</f>
        <v>0</v>
      </c>
      <c r="D28" s="6" t="s">
        <v>48</v>
      </c>
      <c r="E28" s="6" t="s">
        <v>48</v>
      </c>
      <c r="F28" s="6" t="s">
        <v>48</v>
      </c>
      <c r="G28" s="9" t="s">
        <v>48</v>
      </c>
    </row>
    <row r="29" spans="2:7" ht="27.6" customHeight="1" x14ac:dyDescent="0.3">
      <c r="B29" s="7" t="s">
        <v>73</v>
      </c>
      <c r="C29" s="77"/>
      <c r="D29" s="6" t="s">
        <v>48</v>
      </c>
      <c r="E29" s="6" t="s">
        <v>48</v>
      </c>
      <c r="F29" s="6"/>
      <c r="G29" s="9"/>
    </row>
    <row r="30" spans="2:7" ht="21.9" customHeight="1" x14ac:dyDescent="0.3">
      <c r="B30" s="7" t="s">
        <v>74</v>
      </c>
      <c r="C30" s="77"/>
      <c r="D30" s="6" t="s">
        <v>48</v>
      </c>
      <c r="E30" s="6" t="s">
        <v>48</v>
      </c>
      <c r="F30" s="6"/>
      <c r="G30" s="9"/>
    </row>
    <row r="31" spans="2:7" ht="27.6" customHeight="1" x14ac:dyDescent="0.3">
      <c r="B31" s="7" t="s">
        <v>75</v>
      </c>
      <c r="C31" s="77"/>
      <c r="D31" s="6" t="s">
        <v>48</v>
      </c>
      <c r="E31" s="6" t="s">
        <v>48</v>
      </c>
      <c r="F31" s="6"/>
      <c r="G31" s="9"/>
    </row>
    <row r="32" spans="2:7" ht="22.5" customHeight="1" x14ac:dyDescent="0.3">
      <c r="B32" s="7" t="s">
        <v>20</v>
      </c>
      <c r="C32" s="77"/>
      <c r="D32" s="6" t="s">
        <v>48</v>
      </c>
      <c r="E32" s="6" t="s">
        <v>48</v>
      </c>
      <c r="F32" s="6"/>
      <c r="G32" s="9"/>
    </row>
    <row r="33" spans="2:7" ht="27.6" customHeight="1" x14ac:dyDescent="0.3">
      <c r="B33" s="7" t="s">
        <v>31</v>
      </c>
      <c r="C33" s="77"/>
      <c r="D33" s="6" t="s">
        <v>48</v>
      </c>
      <c r="E33" s="6" t="s">
        <v>48</v>
      </c>
      <c r="F33" s="6"/>
      <c r="G33" s="9"/>
    </row>
    <row r="34" spans="2:7" ht="27.6" customHeight="1" x14ac:dyDescent="0.3">
      <c r="B34" s="7" t="s">
        <v>76</v>
      </c>
      <c r="C34" s="77"/>
      <c r="D34" s="6" t="s">
        <v>48</v>
      </c>
      <c r="E34" s="6" t="s">
        <v>48</v>
      </c>
      <c r="F34" s="6"/>
      <c r="G34" s="9"/>
    </row>
    <row r="35" spans="2:7" x14ac:dyDescent="0.3">
      <c r="B35" s="12" t="s">
        <v>77</v>
      </c>
      <c r="C35" s="6" t="e">
        <f>C36+SUM(C38:C43)</f>
        <v>#DIV/0!</v>
      </c>
      <c r="D35" s="6" t="s">
        <v>48</v>
      </c>
      <c r="E35" s="6" t="s">
        <v>48</v>
      </c>
      <c r="F35" s="6" t="s">
        <v>48</v>
      </c>
      <c r="G35" s="9" t="s">
        <v>48</v>
      </c>
    </row>
    <row r="36" spans="2:7" ht="28.8" x14ac:dyDescent="0.3">
      <c r="B36" s="7" t="s">
        <v>73</v>
      </c>
      <c r="C36" s="17">
        <f>C37*C38</f>
        <v>0</v>
      </c>
      <c r="D36" s="6" t="s">
        <v>48</v>
      </c>
      <c r="E36" s="6" t="s">
        <v>48</v>
      </c>
      <c r="F36" s="6"/>
      <c r="G36" s="9"/>
    </row>
    <row r="37" spans="2:7" x14ac:dyDescent="0.3">
      <c r="B37" s="7" t="s">
        <v>50</v>
      </c>
      <c r="C37" s="77"/>
      <c r="D37" s="6"/>
      <c r="E37" s="6"/>
      <c r="F37" s="6"/>
      <c r="G37" s="9"/>
    </row>
    <row r="38" spans="2:7" x14ac:dyDescent="0.3">
      <c r="B38" s="7" t="s">
        <v>51</v>
      </c>
      <c r="C38" s="77"/>
      <c r="D38" s="6"/>
      <c r="E38" s="6"/>
      <c r="F38" s="6"/>
      <c r="G38" s="9"/>
    </row>
    <row r="39" spans="2:7" x14ac:dyDescent="0.3">
      <c r="B39" s="7" t="s">
        <v>74</v>
      </c>
      <c r="C39" s="17" t="e">
        <f>'6_mēn_4_TP'!D7*('TP dati'!H48-'TP dati'!H50)/'TP dati'!H48+'6_mēn_4_TP'!D13*('TP dati'!G48-'TP dati'!G50)/'TP dati'!G48</f>
        <v>#DIV/0!</v>
      </c>
      <c r="D39" s="6" t="s">
        <v>48</v>
      </c>
      <c r="E39" s="6" t="s">
        <v>48</v>
      </c>
      <c r="F39" s="6"/>
      <c r="G39" s="9"/>
    </row>
    <row r="40" spans="2:7" ht="28.8" x14ac:dyDescent="0.3">
      <c r="B40" s="7" t="s">
        <v>75</v>
      </c>
      <c r="C40" s="17" t="e">
        <f>'6_mēn_4_TP'!D19*('TP dati'!H57-'TP dati'!H59)/'TP dati'!H57</f>
        <v>#DIV/0!</v>
      </c>
      <c r="D40" s="6" t="s">
        <v>48</v>
      </c>
      <c r="E40" s="6" t="s">
        <v>48</v>
      </c>
      <c r="F40" s="6"/>
      <c r="G40" s="9"/>
    </row>
    <row r="41" spans="2:7" x14ac:dyDescent="0.3">
      <c r="B41" s="7" t="s">
        <v>20</v>
      </c>
      <c r="C41" s="77"/>
      <c r="D41" s="6" t="s">
        <v>48</v>
      </c>
      <c r="E41" s="6" t="s">
        <v>48</v>
      </c>
      <c r="F41" s="6"/>
      <c r="G41" s="9"/>
    </row>
    <row r="42" spans="2:7" ht="28.8" x14ac:dyDescent="0.3">
      <c r="B42" s="7" t="s">
        <v>31</v>
      </c>
      <c r="C42" s="77"/>
      <c r="D42" s="6" t="s">
        <v>48</v>
      </c>
      <c r="E42" s="6" t="s">
        <v>48</v>
      </c>
      <c r="F42" s="6"/>
      <c r="G42" s="9"/>
    </row>
    <row r="43" spans="2:7" ht="28.8" x14ac:dyDescent="0.3">
      <c r="B43" s="7" t="s">
        <v>76</v>
      </c>
      <c r="C43" s="77"/>
      <c r="D43" s="6" t="s">
        <v>48</v>
      </c>
      <c r="E43" s="6" t="s">
        <v>48</v>
      </c>
      <c r="F43" s="6"/>
      <c r="G43" s="9"/>
    </row>
    <row r="44" spans="2:7" x14ac:dyDescent="0.3">
      <c r="B44" s="253" t="s">
        <v>88</v>
      </c>
      <c r="C44" s="254"/>
      <c r="D44" s="254"/>
      <c r="E44" s="254"/>
      <c r="F44" s="255"/>
      <c r="G44" s="11" t="e">
        <f>G3+G6+G18+G22+G23+G24+G25-G2</f>
        <v>#DIV/0!</v>
      </c>
    </row>
    <row r="45" spans="2:7" x14ac:dyDescent="0.3">
      <c r="B45" s="4" t="s">
        <v>89</v>
      </c>
      <c r="D45" s="260"/>
      <c r="E45" s="261"/>
      <c r="F45" s="262"/>
      <c r="G45" s="18"/>
    </row>
    <row r="46" spans="2:7" ht="15.6" x14ac:dyDescent="0.3">
      <c r="B46" s="4"/>
      <c r="D46" s="266" t="s">
        <v>137</v>
      </c>
      <c r="E46" s="267"/>
      <c r="F46" s="268"/>
      <c r="G46" s="39" t="e">
        <f>IF(AVERAGE(D5:E5)-C5&gt;7,G3,0)</f>
        <v>#DIV/0!</v>
      </c>
    </row>
    <row r="47" spans="2:7" ht="14.4" customHeight="1" x14ac:dyDescent="0.3">
      <c r="D47" s="266" t="s">
        <v>120</v>
      </c>
      <c r="E47" s="267"/>
      <c r="F47" s="268"/>
      <c r="G47" s="17">
        <f>G22+G23</f>
        <v>0</v>
      </c>
    </row>
    <row r="48" spans="2:7" ht="13.8" customHeight="1" x14ac:dyDescent="0.3">
      <c r="D48" s="279" t="s">
        <v>90</v>
      </c>
      <c r="E48" s="279"/>
      <c r="F48" s="279"/>
      <c r="G48" s="18" t="e">
        <f>IF(ABS(G44/G53)&lt;=0.01,0,IF(AND(G44&gt;0,G44&gt;G53*0.01),G44,IF(AND(G44&lt;0,ABS(G44)&lt;=G53*0.1,ABS(G44)&gt;=G53*0.01),G44,-G53*0.1)))</f>
        <v>#DIV/0!</v>
      </c>
    </row>
    <row r="49" spans="4:7" ht="13.8" customHeight="1" x14ac:dyDescent="0.3">
      <c r="D49" s="278" t="str">
        <f>'6_mēn_4_TP'!E59</f>
        <v xml:space="preserve">Uzkrājums no iepriekšējā gada </v>
      </c>
      <c r="E49" s="278"/>
      <c r="F49" s="278"/>
      <c r="G49" s="9" t="e">
        <f>'6_mēn_4_TP'!H61</f>
        <v>#DIV/0!</v>
      </c>
    </row>
    <row r="50" spans="4:7" ht="14.4" customHeight="1" x14ac:dyDescent="0.3">
      <c r="D50" s="278" t="str">
        <f>'6_mēn_4_TP'!E60</f>
        <v>Izmantotais Regulatīvā rēķina apmērs</v>
      </c>
      <c r="E50" s="278"/>
      <c r="F50" s="278"/>
      <c r="G50" s="18"/>
    </row>
    <row r="51" spans="4:7" ht="31.2" customHeight="1" x14ac:dyDescent="0.35">
      <c r="D51" s="244" t="s">
        <v>88</v>
      </c>
      <c r="E51" s="244"/>
      <c r="F51" s="244"/>
      <c r="G51" s="30" t="e">
        <f>G44+G49-G50+G46+G47</f>
        <v>#DIV/0!</v>
      </c>
    </row>
    <row r="52" spans="4:7" x14ac:dyDescent="0.3">
      <c r="G52"/>
    </row>
    <row r="53" spans="4:7" x14ac:dyDescent="0.3">
      <c r="D53" s="242" t="s">
        <v>124</v>
      </c>
      <c r="E53" s="242"/>
      <c r="F53" s="242"/>
      <c r="G53" s="6">
        <f>'6_mēn_4_TP'!H63</f>
        <v>0</v>
      </c>
    </row>
    <row r="54" spans="4:7" x14ac:dyDescent="0.3">
      <c r="G54"/>
    </row>
    <row r="55" spans="4:7" x14ac:dyDescent="0.3">
      <c r="G55"/>
    </row>
    <row r="56" spans="4:7" x14ac:dyDescent="0.3">
      <c r="G56"/>
    </row>
    <row r="57" spans="4:7" x14ac:dyDescent="0.3">
      <c r="G57"/>
    </row>
    <row r="58" spans="4:7" x14ac:dyDescent="0.3">
      <c r="G58"/>
    </row>
    <row r="59" spans="4:7" x14ac:dyDescent="0.3">
      <c r="G59"/>
    </row>
    <row r="60" spans="4:7" x14ac:dyDescent="0.3">
      <c r="G60"/>
    </row>
    <row r="61" spans="4:7" x14ac:dyDescent="0.3">
      <c r="G61"/>
    </row>
    <row r="62" spans="4:7" x14ac:dyDescent="0.3">
      <c r="G62"/>
    </row>
    <row r="63" spans="4:7" x14ac:dyDescent="0.3">
      <c r="G63"/>
    </row>
    <row r="64" spans="4:7" x14ac:dyDescent="0.3">
      <c r="G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sheetData>
  <sheetProtection algorithmName="SHA-512" hashValue="uyyayERRLmiD5ItHKXPvZUrA8isNxBq92SvCeGAnliVNtplDsvDEjhQQTmhv7OKvekquMCEr4EIIMLMDw/q2Ew==" saltValue="h62h+PTpt4cZaBdYixmJxw==" spinCount="100000" sheet="1" objects="1" scenarios="1"/>
  <protectedRanges>
    <protectedRange sqref="G53" name="Diapazons9"/>
    <protectedRange sqref="C8:C11 C14:C15" name="iNFLĀCIJA"/>
    <protectedRange sqref="C2:E2" name="Ieņēmumu starpība"/>
    <protectedRange sqref="C4:E5" name="Zudumu starpība"/>
    <protectedRange sqref="D12 D19 C19:C20 D21 D17 C7:C11 C13:C16" name="Inflācijas un darbaalagas starpība"/>
    <protectedRange sqref="D22:E22" name="Pārvades izmaksu starpība"/>
    <protectedRange sqref="C23:E23 C22" name="cita sso izmaksu starpība"/>
    <protectedRange sqref="D24:E24" name="Neparedzētās izmaksas"/>
    <protectedRange sqref="C26:C38 C41:C43" name="Iepriekšēja perioda nobīdes"/>
    <protectedRange sqref="G46" name="Diapazons10_2"/>
    <protectedRange sqref="C39" name="Iepriekšēja perioda nobīdes_2"/>
    <protectedRange sqref="C40" name="Iepriekšēja perioda nobīdes_3"/>
  </protectedRanges>
  <mergeCells count="25">
    <mergeCell ref="B44:F44"/>
    <mergeCell ref="D13:E13"/>
    <mergeCell ref="D12:E12"/>
    <mergeCell ref="D6:E6"/>
    <mergeCell ref="D7:E7"/>
    <mergeCell ref="D8:E8"/>
    <mergeCell ref="D10:E10"/>
    <mergeCell ref="D11:E11"/>
    <mergeCell ref="D9:E9"/>
    <mergeCell ref="D53:F53"/>
    <mergeCell ref="D46:F46"/>
    <mergeCell ref="D47:F47"/>
    <mergeCell ref="D14:E14"/>
    <mergeCell ref="D15:E15"/>
    <mergeCell ref="D16:E16"/>
    <mergeCell ref="D17:E17"/>
    <mergeCell ref="D49:F49"/>
    <mergeCell ref="D48:F48"/>
    <mergeCell ref="D45:F45"/>
    <mergeCell ref="D51:F51"/>
    <mergeCell ref="D50:F50"/>
    <mergeCell ref="D18:E18"/>
    <mergeCell ref="D19:E19"/>
    <mergeCell ref="D20:E20"/>
    <mergeCell ref="D21:E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19"/>
  <sheetViews>
    <sheetView tabSelected="1" zoomScale="90" zoomScaleNormal="90" workbookViewId="0">
      <selection activeCell="I4" sqref="I4:I10"/>
    </sheetView>
  </sheetViews>
  <sheetFormatPr defaultRowHeight="14.4" x14ac:dyDescent="0.3"/>
  <cols>
    <col min="2" max="2" width="48.77734375" customWidth="1"/>
    <col min="3" max="4" width="16.88671875" customWidth="1"/>
    <col min="5" max="5" width="12.109375" customWidth="1"/>
    <col min="6" max="6" width="11.6640625" customWidth="1"/>
    <col min="7" max="8" width="14.109375" customWidth="1"/>
    <col min="9" max="9" width="16.88671875" customWidth="1"/>
    <col min="10" max="10" width="13.109375" customWidth="1"/>
    <col min="11" max="11" width="25.109375" customWidth="1"/>
    <col min="12" max="12" width="13.5546875" customWidth="1"/>
  </cols>
  <sheetData>
    <row r="1" spans="2:9" ht="106.8" customHeight="1" x14ac:dyDescent="0.3">
      <c r="B1" s="1"/>
      <c r="C1" s="34" t="s">
        <v>127</v>
      </c>
      <c r="D1" s="34" t="s">
        <v>128</v>
      </c>
      <c r="E1" s="34" t="s">
        <v>129</v>
      </c>
      <c r="F1" s="34" t="s">
        <v>131</v>
      </c>
      <c r="G1" s="34" t="s">
        <v>130</v>
      </c>
      <c r="H1" s="34" t="s">
        <v>125</v>
      </c>
      <c r="I1" s="34" t="s">
        <v>126</v>
      </c>
    </row>
    <row r="2" spans="2:9" ht="43.2" x14ac:dyDescent="0.3">
      <c r="B2" s="14" t="s">
        <v>134</v>
      </c>
      <c r="C2" s="43"/>
      <c r="D2" s="43"/>
      <c r="E2" s="43"/>
      <c r="F2" s="43"/>
      <c r="G2" s="43"/>
      <c r="H2" s="43"/>
      <c r="I2" s="47" t="e">
        <f>'6_mēn_5_TP'!G51</f>
        <v>#DIV/0!</v>
      </c>
    </row>
    <row r="3" spans="2:9" ht="15.6" x14ac:dyDescent="0.3">
      <c r="B3" s="44" t="s">
        <v>133</v>
      </c>
      <c r="C3" s="45">
        <f>SUM(C4:C10)</f>
        <v>0</v>
      </c>
      <c r="D3" s="45" t="e">
        <f t="shared" ref="D3:H3" si="0">SUM(D4:D8)</f>
        <v>#DIV/0!</v>
      </c>
      <c r="E3" s="45">
        <f t="shared" si="0"/>
        <v>0</v>
      </c>
      <c r="F3" s="45" t="e">
        <f t="shared" si="0"/>
        <v>#DIV/0!</v>
      </c>
      <c r="G3" s="45">
        <f t="shared" si="0"/>
        <v>0</v>
      </c>
      <c r="H3" s="45" t="e">
        <f t="shared" si="0"/>
        <v>#DIV/0!</v>
      </c>
      <c r="I3" s="46" t="e">
        <f>SUM(I4:I10)</f>
        <v>#DIV/0!</v>
      </c>
    </row>
    <row r="4" spans="2:9" x14ac:dyDescent="0.3">
      <c r="B4" s="23" t="s">
        <v>110</v>
      </c>
      <c r="C4" s="17">
        <f>'TP dati'!J9</f>
        <v>0</v>
      </c>
      <c r="D4" s="17">
        <f>'TP dati'!K9</f>
        <v>0</v>
      </c>
      <c r="E4" s="17">
        <f>'TP dati'!L9</f>
        <v>0</v>
      </c>
      <c r="F4" s="37">
        <f>C4-E4</f>
        <v>0</v>
      </c>
      <c r="G4" s="230"/>
      <c r="H4" s="17">
        <f>IF(F4&gt;0,0,F4)</f>
        <v>0</v>
      </c>
      <c r="I4" s="36">
        <f>IF(H4=0,F4-G4,0)</f>
        <v>0</v>
      </c>
    </row>
    <row r="5" spans="2:9" ht="13.8" customHeight="1" x14ac:dyDescent="0.3">
      <c r="B5" s="21" t="s">
        <v>84</v>
      </c>
      <c r="C5" s="17">
        <f>'TP dati'!J24</f>
        <v>0</v>
      </c>
      <c r="D5" s="17">
        <f>'TP dati'!K24</f>
        <v>0</v>
      </c>
      <c r="E5" s="17">
        <f>'TP dati'!L24</f>
        <v>0</v>
      </c>
      <c r="F5" s="37">
        <f t="shared" ref="F5:F7" si="1">C5-E5</f>
        <v>0</v>
      </c>
      <c r="G5" s="230"/>
      <c r="H5" s="17">
        <f t="shared" ref="H5:H10" si="2">IF(F5&gt;0,0,F5)</f>
        <v>0</v>
      </c>
      <c r="I5" s="36">
        <f t="shared" ref="I5:I10" si="3">IF(H5=0,F5-G5,0)</f>
        <v>0</v>
      </c>
    </row>
    <row r="6" spans="2:9" x14ac:dyDescent="0.3">
      <c r="B6" s="21" t="s">
        <v>135</v>
      </c>
      <c r="C6" s="17">
        <f>'TP dati'!J32</f>
        <v>0</v>
      </c>
      <c r="D6" s="17">
        <f>'TP dati'!K32</f>
        <v>0</v>
      </c>
      <c r="E6" s="17">
        <f>'TP dati'!L32</f>
        <v>0</v>
      </c>
      <c r="F6" s="37">
        <f t="shared" si="1"/>
        <v>0</v>
      </c>
      <c r="G6" s="230"/>
      <c r="H6" s="17">
        <f t="shared" si="2"/>
        <v>0</v>
      </c>
      <c r="I6" s="36">
        <f t="shared" si="3"/>
        <v>0</v>
      </c>
    </row>
    <row r="7" spans="2:9" x14ac:dyDescent="0.3">
      <c r="B7" s="22" t="s">
        <v>109</v>
      </c>
      <c r="C7" s="17">
        <f>'TP dati'!J31</f>
        <v>0</v>
      </c>
      <c r="D7" s="17">
        <f>'TP dati'!K31</f>
        <v>0</v>
      </c>
      <c r="E7" s="17">
        <f>'TP dati'!L31</f>
        <v>0</v>
      </c>
      <c r="F7" s="37">
        <f t="shared" si="1"/>
        <v>0</v>
      </c>
      <c r="G7" s="230"/>
      <c r="H7" s="17">
        <f t="shared" si="2"/>
        <v>0</v>
      </c>
      <c r="I7" s="36">
        <f t="shared" si="3"/>
        <v>0</v>
      </c>
    </row>
    <row r="8" spans="2:9" x14ac:dyDescent="0.3">
      <c r="B8" s="22" t="s">
        <v>108</v>
      </c>
      <c r="C8" s="17">
        <f>'TP dati'!J12</f>
        <v>0</v>
      </c>
      <c r="D8" s="17" t="e">
        <f>'TP dati'!K12</f>
        <v>#DIV/0!</v>
      </c>
      <c r="E8" s="17">
        <f>'TP dati'!L12</f>
        <v>0</v>
      </c>
      <c r="F8" s="37" t="e">
        <f>D8-E8</f>
        <v>#DIV/0!</v>
      </c>
      <c r="G8" s="230"/>
      <c r="H8" s="17" t="e">
        <f t="shared" si="2"/>
        <v>#DIV/0!</v>
      </c>
      <c r="I8" s="36" t="e">
        <f t="shared" si="3"/>
        <v>#DIV/0!</v>
      </c>
    </row>
    <row r="9" spans="2:9" ht="24.6" x14ac:dyDescent="0.3">
      <c r="B9" s="24" t="s">
        <v>98</v>
      </c>
      <c r="C9" s="38">
        <f>'TP dati'!J16</f>
        <v>0</v>
      </c>
      <c r="D9" s="38" t="e">
        <f>'TP dati'!K16</f>
        <v>#DIV/0!</v>
      </c>
      <c r="E9" s="38">
        <f>'TP dati'!L16</f>
        <v>0</v>
      </c>
      <c r="F9" s="37" t="e">
        <f t="shared" ref="F9" si="4">D9-E9</f>
        <v>#DIV/0!</v>
      </c>
      <c r="G9" s="230"/>
      <c r="H9" s="17" t="e">
        <f t="shared" si="2"/>
        <v>#DIV/0!</v>
      </c>
      <c r="I9" s="36" t="e">
        <f t="shared" si="3"/>
        <v>#DIV/0!</v>
      </c>
    </row>
    <row r="10" spans="2:9" x14ac:dyDescent="0.3">
      <c r="B10" s="25" t="s">
        <v>99</v>
      </c>
      <c r="C10" s="38">
        <f>'TP dati'!J20</f>
        <v>0</v>
      </c>
      <c r="D10" s="38" t="e">
        <f>'TP dati'!K20</f>
        <v>#DIV/0!</v>
      </c>
      <c r="E10" s="38">
        <f>'TP dati'!L20</f>
        <v>0</v>
      </c>
      <c r="F10" s="37" t="e">
        <f>D10-E10</f>
        <v>#DIV/0!</v>
      </c>
      <c r="G10" s="230"/>
      <c r="H10" s="17" t="e">
        <f t="shared" si="2"/>
        <v>#DIV/0!</v>
      </c>
      <c r="I10" s="36" t="e">
        <f t="shared" si="3"/>
        <v>#DIV/0!</v>
      </c>
    </row>
    <row r="11" spans="2:9" ht="15.6" x14ac:dyDescent="0.3">
      <c r="B11" s="27" t="s">
        <v>132</v>
      </c>
      <c r="C11" s="32">
        <f>C12+C13</f>
        <v>0</v>
      </c>
      <c r="D11" s="32">
        <f>D12+D13</f>
        <v>0</v>
      </c>
      <c r="E11" s="32">
        <f>E12+E13</f>
        <v>0</v>
      </c>
      <c r="F11" s="32">
        <f>F12+F13</f>
        <v>0</v>
      </c>
      <c r="G11" s="32">
        <f>G12+G13</f>
        <v>0</v>
      </c>
      <c r="H11" s="39"/>
      <c r="I11" s="33">
        <f t="shared" ref="I11" si="5">F11-G11-H11</f>
        <v>0</v>
      </c>
    </row>
    <row r="12" spans="2:9" ht="28.8" x14ac:dyDescent="0.3">
      <c r="B12" s="16" t="s">
        <v>100</v>
      </c>
      <c r="C12" s="17">
        <f>'TP dati'!J8</f>
        <v>0</v>
      </c>
      <c r="D12" s="35">
        <f>'TP dati'!K8</f>
        <v>0</v>
      </c>
      <c r="E12" s="35">
        <f>'TP dati'!L8</f>
        <v>0</v>
      </c>
      <c r="F12" s="35">
        <f>C12-D12</f>
        <v>0</v>
      </c>
      <c r="G12" s="236"/>
      <c r="H12" s="20"/>
      <c r="I12" s="36">
        <f>F12-G12</f>
        <v>0</v>
      </c>
    </row>
    <row r="13" spans="2:9" x14ac:dyDescent="0.3">
      <c r="B13" s="16" t="s">
        <v>101</v>
      </c>
      <c r="C13" s="35">
        <f>'TP dati'!J5</f>
        <v>0</v>
      </c>
      <c r="D13" s="35">
        <f>'TP dati'!K5</f>
        <v>0</v>
      </c>
      <c r="E13" s="35">
        <f>'TP dati'!L5</f>
        <v>0</v>
      </c>
      <c r="F13" s="35">
        <f>C13-D13</f>
        <v>0</v>
      </c>
      <c r="G13" s="236"/>
      <c r="H13" s="20"/>
      <c r="I13" s="36">
        <f>F13-G13</f>
        <v>0</v>
      </c>
    </row>
    <row r="14" spans="2:9" x14ac:dyDescent="0.3">
      <c r="B14" s="41" t="s">
        <v>136</v>
      </c>
      <c r="C14" s="284"/>
      <c r="D14" s="284"/>
      <c r="E14" s="284"/>
      <c r="F14" s="284"/>
      <c r="G14" s="284"/>
      <c r="H14" s="285"/>
      <c r="I14" s="42" t="e">
        <f>I2+I3+I11</f>
        <v>#DIV/0!</v>
      </c>
    </row>
    <row r="15" spans="2:9" x14ac:dyDescent="0.3">
      <c r="B15" s="40" t="s">
        <v>112</v>
      </c>
    </row>
    <row r="17" spans="3:5" x14ac:dyDescent="0.3">
      <c r="C17" s="19"/>
      <c r="D17" s="19"/>
      <c r="E17" s="19"/>
    </row>
    <row r="19" spans="3:5" x14ac:dyDescent="0.3">
      <c r="C19" s="28"/>
    </row>
  </sheetData>
  <sheetProtection algorithmName="SHA-512" hashValue="CBfgsmpgHW/v2Ufg5OJ65kv7oKJhDOO6Cu3qpjsayphi3bGNWcIaC01Z70AbklziIXkxxj+W59f8e6oBvwayVQ==" saltValue="OX44aZDgxd2wLKWSxD5Vog==" spinCount="100000" sheet="1" objects="1" scenarios="1"/>
  <protectedRanges>
    <protectedRange sqref="C12" name="Kapitāla izmaksas"/>
    <protectedRange sqref="G4:H4 C4:E10 G5:G10 H5:H11" name="imaksu ietaupījums"/>
  </protectedRanges>
  <mergeCells count="1">
    <mergeCell ref="C14:H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6910b2692c17f935e7a72600350ea540">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5236d727fd5cded0d6b9f5a4ef1759ea"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AABAB-19AF-4E03-B54F-EAAB8B92ED24}">
  <ds:schemaRefs>
    <ds:schemaRef ds:uri="http://purl.org/dc/elements/1.1/"/>
    <ds:schemaRef ds:uri="f359956b-1d07-4536-bdc6-9866f86c1bfc"/>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21f7a9fe-7315-4d12-abaf-ae2e09d19234"/>
    <ds:schemaRef ds:uri="http://www.w3.org/XML/1998/namespace"/>
  </ds:schemaRefs>
</ds:datastoreItem>
</file>

<file path=customXml/itemProps2.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3.xml><?xml version="1.0" encoding="utf-8"?>
<ds:datastoreItem xmlns:ds="http://schemas.openxmlformats.org/officeDocument/2006/customXml" ds:itemID="{BE21E970-0B7A-4B7C-AC03-F4C1B27B0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TP dati</vt:lpstr>
      <vt:lpstr>6_mēn_1_TP</vt:lpstr>
      <vt:lpstr>6_mēn_2_TP</vt:lpstr>
      <vt:lpstr>6_mēn_3_TP</vt:lpstr>
      <vt:lpstr>6_mēn_4_TP</vt:lpstr>
      <vt:lpstr>6_mēn_5_TP</vt:lpstr>
      <vt:lpstr>RP_noslēguma_RR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Viesturs Kadiķis</cp:lastModifiedBy>
  <cp:revision/>
  <dcterms:created xsi:type="dcterms:W3CDTF">2024-01-18T09:24:18Z</dcterms:created>
  <dcterms:modified xsi:type="dcterms:W3CDTF">2025-03-27T15:06:46Z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