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Šī_darbgrāmata"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AA17D951-271B-4A25-925A-C43FCD1EEEE6}" xr6:coauthVersionLast="47" xr6:coauthVersionMax="47" xr10:uidLastSave="{00000000-0000-0000-0000-000000000000}"/>
  <bookViews>
    <workbookView xWindow="-110" yWindow="-110" windowWidth="19420" windowHeight="10420" tabRatio="805" activeTab="1" xr2:uid="{A2A23F21-E177-4951-9378-E1F54BA4E577}"/>
  </bookViews>
  <sheets>
    <sheet name="Paskaidrojumi_aizpildīšanai" sheetId="69" r:id="rId1"/>
    <sheet name="Kopsavilkums" sheetId="60" r:id="rId2"/>
    <sheet name="Elektr._cenas_progn._apraksts" sheetId="79" r:id="rId3"/>
    <sheet name="Elektr_cenas_prognoze" sheetId="80" r:id="rId4"/>
    <sheet name="Elektr_KOPSAVILKUMS" sheetId="23" r:id="rId5"/>
    <sheet name="Lēmuma_T_(no-līdz)" sheetId="62" r:id="rId6"/>
    <sheet name="Lēmuma_T_(no)" sheetId="51" r:id="rId7"/>
    <sheet name="Piemērotie_T_(no-līdz)" sheetId="71" r:id="rId8"/>
    <sheet name="Piemērotie_T_(no)" sheetId="72" r:id="rId9"/>
    <sheet name="Pašnoteiktie_T_(no-līdz)" sheetId="64" r:id="rId10"/>
    <sheet name="Pašnoteiktie_T_(no)" sheetId="50" r:id="rId11"/>
    <sheet name="Iepirktā_ūdens_izm" sheetId="53" r:id="rId12"/>
    <sheet name="Attīrīšanai_novad_notekūd_izm" sheetId="54" r:id="rId13"/>
    <sheet name="Pakalpojumu_apjomi" sheetId="55" r:id="rId14"/>
    <sheet name="Darbības_rezultāti" sheetId="11" r:id="rId15"/>
    <sheet name="Salīdzinājums_(no-līdz)" sheetId="52" r:id="rId16"/>
    <sheet name="Salīdzinājums_(no)" sheetId="66" r:id="rId17"/>
  </sheets>
  <definedNames>
    <definedName name="_xlnm.Print_Area" localSheetId="12">Attīrīšanai_novad_notekūd_izm!$A$3:$H$12</definedName>
    <definedName name="_xlnm.Print_Area" localSheetId="14">Darbības_rezultāti!$A$1:$E$27</definedName>
    <definedName name="_xlnm.Print_Area" localSheetId="11">Iepirktā_ūdens_izm!$A$3:$J$14</definedName>
    <definedName name="_xlnm.Print_Area" localSheetId="1">Kopsavilkums!$A$1:$H$39</definedName>
    <definedName name="_xlnm.Print_Area" localSheetId="6">'Lēmuma_T_(no)'!$B$1:$F$41</definedName>
    <definedName name="_xlnm.Print_Area" localSheetId="5">'Lēmuma_T_(no-līdz)'!$B$1:$F$42</definedName>
    <definedName name="_xlnm.Print_Area" localSheetId="10">'Pašnoteiktie_T_(no)'!$B$1:$F$41</definedName>
    <definedName name="_xlnm.Print_Area" localSheetId="9">'Pašnoteiktie_T_(no-līdz)'!$B$1:$F$42</definedName>
    <definedName name="_xlnm.Print_Area" localSheetId="8">'Piemērotie_T_(no)'!$B$1:$F$41</definedName>
    <definedName name="_xlnm.Print_Area" localSheetId="7">'Piemērotie_T_(no-līdz)'!$B$1:$F$42</definedName>
    <definedName name="_xlnm.Print_Area" localSheetId="16">'Salīdzinājums_(no)'!$B$1:$G$23</definedName>
    <definedName name="_xlnm.Print_Area" localSheetId="15">'Salīdzinājums_(no-līdz)'!$B$1:$G$24</definedName>
    <definedName name="nordpool" localSheetId="2">'Elektr._cenas_progn._apraksts'!$D$8</definedName>
    <definedName name="nordpool" localSheetId="3">#REF!</definedName>
    <definedName name="nordpo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52" l="1"/>
  <c r="F5" i="52"/>
  <c r="D36" i="60"/>
  <c r="D35" i="60"/>
  <c r="D34" i="60"/>
  <c r="D33" i="60"/>
  <c r="D32" i="60"/>
  <c r="C9" i="54"/>
  <c r="F8" i="54"/>
  <c r="E7" i="54"/>
  <c r="F7" i="54" s="1"/>
  <c r="D7" i="54"/>
  <c r="D9" i="54" s="1"/>
  <c r="F42" i="80"/>
  <c r="F41" i="80"/>
  <c r="F40" i="80"/>
  <c r="F39" i="80"/>
  <c r="F38" i="80"/>
  <c r="F37" i="80"/>
  <c r="F43" i="80" s="1"/>
  <c r="C24" i="80"/>
  <c r="C19" i="80"/>
  <c r="E9" i="54" l="1"/>
  <c r="F9" i="54" s="1"/>
  <c r="D17" i="80"/>
  <c r="D19" i="80" s="1"/>
  <c r="D24" i="80" s="1"/>
  <c r="F17" i="80"/>
  <c r="F19" i="80" s="1"/>
  <c r="F24" i="80" s="1"/>
  <c r="E17" i="80"/>
  <c r="E19" i="80" s="1"/>
  <c r="E24" i="80" s="1"/>
  <c r="H31" i="80" s="1"/>
  <c r="F15" i="64" l="1"/>
  <c r="F15" i="50"/>
  <c r="H29" i="80"/>
  <c r="H30" i="80"/>
  <c r="F8" i="53" l="1"/>
  <c r="E7" i="53"/>
  <c r="D7" i="53"/>
  <c r="D9" i="53" s="1"/>
  <c r="F7" i="53" l="1"/>
  <c r="E9" i="53"/>
  <c r="F9" i="53" l="1"/>
  <c r="C14" i="64"/>
  <c r="C14" i="50"/>
  <c r="A39" i="60"/>
  <c r="A38" i="60"/>
  <c r="C6" i="72"/>
  <c r="G48" i="23" l="1"/>
  <c r="G51" i="23"/>
  <c r="G50" i="23"/>
  <c r="G49" i="23"/>
  <c r="C48" i="23"/>
  <c r="J12" i="52"/>
  <c r="D9" i="11"/>
  <c r="D5" i="11"/>
  <c r="C15" i="11"/>
  <c r="C18" i="11"/>
  <c r="C16" i="11"/>
  <c r="C14" i="11"/>
  <c r="C9" i="53"/>
  <c r="F46" i="23" l="1"/>
  <c r="E46" i="23"/>
  <c r="D46" i="23"/>
  <c r="C46" i="23"/>
  <c r="C39" i="23"/>
  <c r="F32" i="23"/>
  <c r="E32" i="23"/>
  <c r="D32" i="23"/>
  <c r="C32" i="23"/>
  <c r="F25" i="23"/>
  <c r="E25" i="23"/>
  <c r="D25" i="23"/>
  <c r="C25" i="23"/>
  <c r="F18" i="23"/>
  <c r="E18" i="23"/>
  <c r="D18" i="23"/>
  <c r="C18" i="23"/>
  <c r="F11" i="23"/>
  <c r="E11" i="23"/>
  <c r="D11" i="23"/>
  <c r="C11" i="23"/>
  <c r="C51" i="23" l="1"/>
  <c r="C49" i="23"/>
  <c r="F50" i="23"/>
  <c r="E50" i="23"/>
  <c r="F51" i="23"/>
  <c r="E51" i="23"/>
  <c r="D50" i="23"/>
  <c r="D51" i="23"/>
  <c r="C50" i="23"/>
  <c r="C6" i="71"/>
  <c r="J10" i="66" l="1"/>
  <c r="J12" i="66"/>
  <c r="H10" i="66"/>
  <c r="H12" i="66"/>
  <c r="H17" i="66"/>
  <c r="H4" i="66"/>
  <c r="H3" i="66"/>
  <c r="F11" i="66"/>
  <c r="D11" i="66"/>
  <c r="D17" i="66"/>
  <c r="D4" i="66"/>
  <c r="D3" i="66"/>
  <c r="J10" i="52"/>
  <c r="J19" i="52"/>
  <c r="H10" i="52"/>
  <c r="H12" i="52"/>
  <c r="H17" i="52"/>
  <c r="H19" i="52"/>
  <c r="H4" i="52"/>
  <c r="H3" i="52"/>
  <c r="D11" i="52"/>
  <c r="D17" i="52"/>
  <c r="D19" i="52"/>
  <c r="D4" i="52"/>
  <c r="D3" i="52"/>
  <c r="E21" i="60"/>
  <c r="E20" i="60"/>
  <c r="E15" i="60"/>
  <c r="E14" i="60"/>
  <c r="A43" i="23"/>
  <c r="A36" i="23"/>
  <c r="A29" i="23"/>
  <c r="A22" i="23"/>
  <c r="C2" i="72"/>
  <c r="F23" i="71"/>
  <c r="E23" i="71"/>
  <c r="D23" i="71"/>
  <c r="C23" i="71"/>
  <c r="I23" i="71" s="1"/>
  <c r="C2" i="71"/>
  <c r="D29" i="23"/>
  <c r="E29" i="23"/>
  <c r="F29" i="23"/>
  <c r="D30" i="23"/>
  <c r="E30" i="23"/>
  <c r="F30" i="23"/>
  <c r="D31" i="23"/>
  <c r="E31" i="23"/>
  <c r="F31" i="23"/>
  <c r="C30" i="23"/>
  <c r="C31" i="23"/>
  <c r="C29" i="23"/>
  <c r="D22" i="23"/>
  <c r="D13" i="71" s="1"/>
  <c r="E22" i="23"/>
  <c r="F22" i="23"/>
  <c r="D23" i="23"/>
  <c r="E23" i="23"/>
  <c r="F23" i="23"/>
  <c r="D24" i="23"/>
  <c r="E24" i="23"/>
  <c r="F24" i="23"/>
  <c r="C23" i="23"/>
  <c r="C24" i="23"/>
  <c r="C22" i="23"/>
  <c r="F13" i="71" l="1"/>
  <c r="E13" i="71"/>
  <c r="J23" i="71"/>
  <c r="G17" i="52" l="1"/>
  <c r="C17" i="52"/>
  <c r="E13" i="72" l="1"/>
  <c r="C13" i="72"/>
  <c r="F13" i="72"/>
  <c r="A14" i="23"/>
  <c r="A7" i="23"/>
  <c r="F5" i="55"/>
  <c r="E5" i="55"/>
  <c r="D21" i="51"/>
  <c r="E21" i="51"/>
  <c r="G17" i="66" s="1"/>
  <c r="F21" i="51"/>
  <c r="C21" i="51"/>
  <c r="C17" i="66" l="1"/>
  <c r="D13" i="72"/>
  <c r="C6" i="50"/>
  <c r="C6" i="62"/>
  <c r="F21" i="60" l="1"/>
  <c r="E4" i="66" l="1"/>
  <c r="I4" i="66" s="1"/>
  <c r="E3" i="52"/>
  <c r="I3" i="52" s="1"/>
  <c r="C4" i="52"/>
  <c r="C3" i="52"/>
  <c r="G3" i="52" s="1"/>
  <c r="D15" i="60"/>
  <c r="C2" i="62" l="1"/>
  <c r="C2" i="50"/>
  <c r="C2" i="51"/>
  <c r="C2" i="64"/>
  <c r="D6" i="11"/>
  <c r="D37" i="60" l="1"/>
  <c r="G10" i="66"/>
  <c r="I10" i="66"/>
  <c r="G12" i="66"/>
  <c r="I12" i="66"/>
  <c r="E11" i="66"/>
  <c r="C11" i="66"/>
  <c r="E3" i="66"/>
  <c r="I3" i="66" s="1"/>
  <c r="C3" i="66"/>
  <c r="G3" i="66" s="1"/>
  <c r="I10" i="52"/>
  <c r="I12" i="52"/>
  <c r="G10" i="52"/>
  <c r="G12" i="52"/>
  <c r="E11" i="52"/>
  <c r="F11" i="52" s="1"/>
  <c r="C11" i="52"/>
  <c r="J23" i="62"/>
  <c r="G19" i="52" s="1"/>
  <c r="I23" i="62"/>
  <c r="C19" i="52" s="1"/>
  <c r="G4" i="52"/>
  <c r="F26" i="51"/>
  <c r="E26" i="51"/>
  <c r="D25" i="51"/>
  <c r="C24" i="51"/>
  <c r="D19" i="51"/>
  <c r="E19" i="51"/>
  <c r="F19" i="51"/>
  <c r="C19" i="51"/>
  <c r="D18" i="51"/>
  <c r="E18" i="51"/>
  <c r="F18" i="51"/>
  <c r="C18" i="51"/>
  <c r="D17" i="51"/>
  <c r="E17" i="51"/>
  <c r="F17" i="51"/>
  <c r="C17" i="51"/>
  <c r="D11" i="51"/>
  <c r="E11" i="51"/>
  <c r="F11" i="51"/>
  <c r="C11" i="51"/>
  <c r="D10" i="51"/>
  <c r="E10" i="51"/>
  <c r="F10" i="51"/>
  <c r="C10" i="51"/>
  <c r="D9" i="51"/>
  <c r="E9" i="51"/>
  <c r="F9" i="51"/>
  <c r="C9" i="51"/>
  <c r="F45" i="23"/>
  <c r="E45" i="23"/>
  <c r="D45" i="23"/>
  <c r="C45" i="23"/>
  <c r="F44" i="23"/>
  <c r="E44" i="23"/>
  <c r="D44" i="23"/>
  <c r="C44" i="23"/>
  <c r="F43" i="23"/>
  <c r="E43" i="23"/>
  <c r="D43" i="23"/>
  <c r="C43" i="23"/>
  <c r="F13" i="51"/>
  <c r="E13" i="51"/>
  <c r="D13" i="51"/>
  <c r="D23" i="64"/>
  <c r="E23" i="64"/>
  <c r="F23" i="64"/>
  <c r="C23" i="64"/>
  <c r="F20" i="60"/>
  <c r="D20" i="60"/>
  <c r="F14" i="60"/>
  <c r="D14" i="60"/>
  <c r="J27" i="62"/>
  <c r="G21" i="52" s="1"/>
  <c r="I26" i="62"/>
  <c r="C21" i="52" s="1"/>
  <c r="F20" i="62"/>
  <c r="E20" i="62"/>
  <c r="C20" i="62"/>
  <c r="J19" i="62"/>
  <c r="I19" i="62"/>
  <c r="C15" i="52" s="1"/>
  <c r="J18" i="62"/>
  <c r="I18" i="62"/>
  <c r="C14" i="52" s="1"/>
  <c r="J17" i="62"/>
  <c r="I17" i="62"/>
  <c r="C13" i="52" s="1"/>
  <c r="J12" i="62"/>
  <c r="I12" i="62"/>
  <c r="C8" i="52" s="1"/>
  <c r="J11" i="62"/>
  <c r="I11" i="62"/>
  <c r="C7" i="52" s="1"/>
  <c r="J10" i="62"/>
  <c r="I10" i="62"/>
  <c r="C6" i="52" s="1"/>
  <c r="J9" i="62"/>
  <c r="I9" i="62"/>
  <c r="C5" i="52" s="1"/>
  <c r="F19" i="64" l="1"/>
  <c r="F19" i="71"/>
  <c r="F19" i="72"/>
  <c r="E19" i="64"/>
  <c r="E19" i="72"/>
  <c r="J19" i="72" s="1"/>
  <c r="H15" i="66" s="1"/>
  <c r="E19" i="71"/>
  <c r="J19" i="71" s="1"/>
  <c r="H15" i="52" s="1"/>
  <c r="D19" i="64"/>
  <c r="D19" i="72"/>
  <c r="D19" i="71"/>
  <c r="C19" i="64"/>
  <c r="C19" i="72"/>
  <c r="I19" i="72" s="1"/>
  <c r="D15" i="66" s="1"/>
  <c r="C19" i="71"/>
  <c r="F18" i="64"/>
  <c r="F18" i="71"/>
  <c r="F18" i="72"/>
  <c r="E18" i="64"/>
  <c r="E18" i="72"/>
  <c r="E18" i="71"/>
  <c r="D18" i="64"/>
  <c r="D18" i="71"/>
  <c r="D18" i="72"/>
  <c r="C18" i="64"/>
  <c r="C18" i="72"/>
  <c r="C18" i="71"/>
  <c r="F17" i="64"/>
  <c r="F17" i="72"/>
  <c r="F17" i="71"/>
  <c r="E17" i="64"/>
  <c r="E17" i="72"/>
  <c r="J17" i="72" s="1"/>
  <c r="H13" i="66" s="1"/>
  <c r="E17" i="71"/>
  <c r="D17" i="64"/>
  <c r="D17" i="71"/>
  <c r="D17" i="72"/>
  <c r="C17" i="64"/>
  <c r="C17" i="72"/>
  <c r="C17" i="71"/>
  <c r="I17" i="71" s="1"/>
  <c r="D13" i="52" s="1"/>
  <c r="F11" i="64"/>
  <c r="F11" i="71"/>
  <c r="F11" i="72"/>
  <c r="E11" i="72"/>
  <c r="E11" i="71"/>
  <c r="E11" i="64"/>
  <c r="D11" i="64"/>
  <c r="D11" i="71"/>
  <c r="D11" i="72"/>
  <c r="C11" i="64"/>
  <c r="C11" i="71"/>
  <c r="I11" i="71" s="1"/>
  <c r="D7" i="52" s="1"/>
  <c r="C11" i="72"/>
  <c r="F10" i="64"/>
  <c r="F10" i="71"/>
  <c r="F10" i="72"/>
  <c r="E10" i="71"/>
  <c r="E10" i="72"/>
  <c r="E10" i="64"/>
  <c r="D10" i="64"/>
  <c r="D10" i="71"/>
  <c r="D10" i="72"/>
  <c r="C10" i="64"/>
  <c r="C10" i="71"/>
  <c r="C10" i="72"/>
  <c r="F9" i="64"/>
  <c r="F9" i="71"/>
  <c r="F9" i="72"/>
  <c r="E9" i="64"/>
  <c r="J9" i="64" s="1"/>
  <c r="E9" i="71"/>
  <c r="E9" i="72"/>
  <c r="D9" i="64"/>
  <c r="D9" i="72"/>
  <c r="D9" i="71"/>
  <c r="C9" i="64"/>
  <c r="C9" i="72"/>
  <c r="C9" i="71"/>
  <c r="F27" i="64"/>
  <c r="J27" i="64" s="1"/>
  <c r="I21" i="52" s="1"/>
  <c r="F26" i="72"/>
  <c r="J26" i="72" s="1"/>
  <c r="F27" i="71"/>
  <c r="J27" i="71" s="1"/>
  <c r="E27" i="64"/>
  <c r="E26" i="72"/>
  <c r="H20" i="66" s="1"/>
  <c r="E27" i="71"/>
  <c r="H21" i="52" s="1"/>
  <c r="D26" i="64"/>
  <c r="I26" i="64" s="1"/>
  <c r="E21" i="52" s="1"/>
  <c r="D26" i="71"/>
  <c r="D25" i="72"/>
  <c r="C25" i="64"/>
  <c r="C25" i="71"/>
  <c r="C24" i="72"/>
  <c r="J23" i="64"/>
  <c r="I19" i="52" s="1"/>
  <c r="E22" i="62"/>
  <c r="F22" i="62"/>
  <c r="C22" i="62"/>
  <c r="I23" i="64"/>
  <c r="E19" i="52" s="1"/>
  <c r="F19" i="52" s="1"/>
  <c r="C13" i="51"/>
  <c r="D16" i="62"/>
  <c r="I16" i="62" s="1"/>
  <c r="M10" i="62"/>
  <c r="M18" i="62"/>
  <c r="M19" i="62"/>
  <c r="M11" i="62"/>
  <c r="M12" i="62"/>
  <c r="M9" i="62"/>
  <c r="M17" i="62"/>
  <c r="J17" i="64"/>
  <c r="I13" i="52" s="1"/>
  <c r="G6" i="52"/>
  <c r="M23" i="62"/>
  <c r="G15" i="52"/>
  <c r="G14" i="52"/>
  <c r="G13" i="52"/>
  <c r="G8" i="52"/>
  <c r="G7" i="52"/>
  <c r="G5" i="52"/>
  <c r="L23" i="62"/>
  <c r="I17" i="64"/>
  <c r="L19" i="62"/>
  <c r="L10" i="62"/>
  <c r="L11" i="62"/>
  <c r="L17" i="62"/>
  <c r="L9" i="62"/>
  <c r="L12" i="62"/>
  <c r="L18" i="62"/>
  <c r="J20" i="62"/>
  <c r="J22" i="62" s="1"/>
  <c r="J22" i="64" s="1"/>
  <c r="I10" i="64" l="1"/>
  <c r="L10" i="64" s="1"/>
  <c r="I11" i="64"/>
  <c r="L11" i="64" s="1"/>
  <c r="J18" i="72"/>
  <c r="H14" i="66" s="1"/>
  <c r="J18" i="64"/>
  <c r="I14" i="52" s="1"/>
  <c r="I18" i="72"/>
  <c r="D14" i="66" s="1"/>
  <c r="J17" i="71"/>
  <c r="H13" i="52" s="1"/>
  <c r="I19" i="71"/>
  <c r="D15" i="52" s="1"/>
  <c r="J19" i="64"/>
  <c r="M19" i="64" s="1"/>
  <c r="I17" i="72"/>
  <c r="D13" i="66" s="1"/>
  <c r="J18" i="71"/>
  <c r="H14" i="52" s="1"/>
  <c r="J9" i="72"/>
  <c r="H5" i="66" s="1"/>
  <c r="I11" i="72"/>
  <c r="D7" i="66" s="1"/>
  <c r="J10" i="64"/>
  <c r="I6" i="52" s="1"/>
  <c r="J11" i="64"/>
  <c r="I7" i="52" s="1"/>
  <c r="I10" i="72"/>
  <c r="D6" i="66" s="1"/>
  <c r="J10" i="71"/>
  <c r="H6" i="52" s="1"/>
  <c r="I19" i="64"/>
  <c r="E15" i="52" s="1"/>
  <c r="I18" i="71"/>
  <c r="D14" i="52" s="1"/>
  <c r="I18" i="64"/>
  <c r="E14" i="52" s="1"/>
  <c r="J13" i="52"/>
  <c r="J11" i="71"/>
  <c r="H7" i="52" s="1"/>
  <c r="J11" i="72"/>
  <c r="H7" i="66" s="1"/>
  <c r="J10" i="72"/>
  <c r="H6" i="66" s="1"/>
  <c r="I10" i="71"/>
  <c r="D6" i="52" s="1"/>
  <c r="J9" i="71"/>
  <c r="H5" i="52" s="1"/>
  <c r="I9" i="64"/>
  <c r="E5" i="52" s="1"/>
  <c r="I9" i="71"/>
  <c r="D5" i="52" s="1"/>
  <c r="I9" i="72"/>
  <c r="D5" i="66" s="1"/>
  <c r="M23" i="64"/>
  <c r="J21" i="52"/>
  <c r="M9" i="71"/>
  <c r="M10" i="71"/>
  <c r="M19" i="71"/>
  <c r="M17" i="71"/>
  <c r="M23" i="71"/>
  <c r="M19" i="72"/>
  <c r="M17" i="72"/>
  <c r="I25" i="72"/>
  <c r="D20" i="66"/>
  <c r="I26" i="71"/>
  <c r="D21" i="52"/>
  <c r="F21" i="52" s="1"/>
  <c r="F13" i="50"/>
  <c r="E13" i="50"/>
  <c r="J13" i="72"/>
  <c r="D13" i="50"/>
  <c r="C13" i="50"/>
  <c r="I13" i="72"/>
  <c r="L23" i="64"/>
  <c r="C24" i="62"/>
  <c r="C30" i="62" s="1"/>
  <c r="F24" i="62"/>
  <c r="F30" i="62" s="1"/>
  <c r="E24" i="62"/>
  <c r="E30" i="62" s="1"/>
  <c r="M17" i="64"/>
  <c r="M20" i="62"/>
  <c r="G16" i="52"/>
  <c r="M9" i="64"/>
  <c r="I5" i="52"/>
  <c r="L19" i="64"/>
  <c r="L17" i="64"/>
  <c r="E13" i="52"/>
  <c r="F13" i="52" s="1"/>
  <c r="L16" i="62"/>
  <c r="C12" i="52"/>
  <c r="D20" i="62"/>
  <c r="D28" i="60"/>
  <c r="D30" i="60"/>
  <c r="D39" i="60"/>
  <c r="D38" i="60"/>
  <c r="J6" i="52" l="1"/>
  <c r="M11" i="64"/>
  <c r="E7" i="52"/>
  <c r="F7" i="52" s="1"/>
  <c r="E6" i="52"/>
  <c r="F6" i="52" s="1"/>
  <c r="M11" i="72"/>
  <c r="M10" i="64"/>
  <c r="M10" i="72"/>
  <c r="L9" i="64"/>
  <c r="D22" i="62"/>
  <c r="D24" i="62" s="1"/>
  <c r="I20" i="62"/>
  <c r="C16" i="52" s="1"/>
  <c r="F15" i="52"/>
  <c r="J14" i="52"/>
  <c r="M18" i="64"/>
  <c r="M18" i="72"/>
  <c r="M18" i="71"/>
  <c r="L18" i="64"/>
  <c r="F14" i="52"/>
  <c r="I15" i="52"/>
  <c r="J15" i="52" s="1"/>
  <c r="J7" i="52"/>
  <c r="M9" i="72"/>
  <c r="M11" i="71"/>
  <c r="L11" i="71"/>
  <c r="L19" i="71"/>
  <c r="L10" i="71"/>
  <c r="L17" i="71"/>
  <c r="L23" i="71"/>
  <c r="L9" i="71"/>
  <c r="L18" i="71"/>
  <c r="L9" i="72"/>
  <c r="L11" i="72"/>
  <c r="L17" i="72"/>
  <c r="L18" i="72"/>
  <c r="L19" i="72"/>
  <c r="L10" i="72"/>
  <c r="L13" i="72"/>
  <c r="D9" i="66"/>
  <c r="M13" i="72"/>
  <c r="H9" i="66"/>
  <c r="E32" i="62"/>
  <c r="J30" i="62" s="1"/>
  <c r="D36" i="23"/>
  <c r="E36" i="23"/>
  <c r="F36" i="23"/>
  <c r="D37" i="23"/>
  <c r="E37" i="23"/>
  <c r="F37" i="23"/>
  <c r="D38" i="23"/>
  <c r="E38" i="23"/>
  <c r="F38" i="23"/>
  <c r="C38" i="23"/>
  <c r="C37" i="23"/>
  <c r="C36" i="23"/>
  <c r="I22" i="62" l="1"/>
  <c r="I22" i="64" s="1"/>
  <c r="F39" i="23"/>
  <c r="E39" i="23"/>
  <c r="D39" i="23"/>
  <c r="D49" i="23" s="1"/>
  <c r="D18" i="60"/>
  <c r="G22" i="52"/>
  <c r="D30" i="62"/>
  <c r="C32" i="62" s="1"/>
  <c r="L20" i="62"/>
  <c r="I24" i="62" l="1"/>
  <c r="L24" i="62" s="1"/>
  <c r="C22" i="52"/>
  <c r="I30" i="62"/>
  <c r="F48" i="23"/>
  <c r="F49" i="23"/>
  <c r="E48" i="23"/>
  <c r="E49" i="23"/>
  <c r="D48" i="23"/>
  <c r="C18" i="52"/>
  <c r="C25" i="52" s="1"/>
  <c r="L22" i="62"/>
  <c r="D17" i="60"/>
  <c r="C34" i="62"/>
  <c r="G18" i="52"/>
  <c r="G25" i="52" s="1"/>
  <c r="J24" i="62"/>
  <c r="M22" i="62"/>
  <c r="E6" i="55"/>
  <c r="G6" i="55" s="1"/>
  <c r="B6" i="55"/>
  <c r="D6" i="55" s="1"/>
  <c r="C20" i="52" l="1"/>
  <c r="C26" i="52" s="1"/>
  <c r="C14" i="71"/>
  <c r="I14" i="71" s="1"/>
  <c r="C14" i="72"/>
  <c r="I14" i="72" s="1"/>
  <c r="G20" i="52"/>
  <c r="G26" i="52" s="1"/>
  <c r="M24" i="62"/>
  <c r="C14" i="62"/>
  <c r="C14" i="51"/>
  <c r="I14" i="51" s="1"/>
  <c r="F15" i="51"/>
  <c r="J15" i="51" s="1"/>
  <c r="F15" i="62"/>
  <c r="F26" i="50"/>
  <c r="E26" i="50"/>
  <c r="D25" i="50"/>
  <c r="C24" i="50"/>
  <c r="C18" i="50"/>
  <c r="D18" i="50"/>
  <c r="E18" i="50"/>
  <c r="F18" i="50"/>
  <c r="C19" i="50"/>
  <c r="D19" i="50"/>
  <c r="E19" i="50"/>
  <c r="F19" i="50"/>
  <c r="F17" i="50"/>
  <c r="E17" i="50"/>
  <c r="D17" i="50"/>
  <c r="C17" i="50"/>
  <c r="C10" i="50"/>
  <c r="D10" i="50"/>
  <c r="E10" i="50"/>
  <c r="F10" i="50"/>
  <c r="C11" i="50"/>
  <c r="D11" i="50"/>
  <c r="E11" i="50"/>
  <c r="F11" i="50"/>
  <c r="F9" i="50"/>
  <c r="E9" i="50"/>
  <c r="D9" i="50"/>
  <c r="C9" i="50"/>
  <c r="J26" i="51"/>
  <c r="G20" i="66" s="1"/>
  <c r="I25" i="51"/>
  <c r="C20" i="66" s="1"/>
  <c r="J19" i="51"/>
  <c r="G15" i="66" s="1"/>
  <c r="I19" i="51"/>
  <c r="C15" i="66" s="1"/>
  <c r="J18" i="51"/>
  <c r="G14" i="66" s="1"/>
  <c r="I18" i="51"/>
  <c r="J17" i="51"/>
  <c r="G13" i="66" s="1"/>
  <c r="I17" i="51"/>
  <c r="C13" i="66" s="1"/>
  <c r="J11" i="51"/>
  <c r="G7" i="66" s="1"/>
  <c r="I11" i="51"/>
  <c r="C7" i="66" s="1"/>
  <c r="J10" i="51"/>
  <c r="G6" i="66" s="1"/>
  <c r="I10" i="51"/>
  <c r="C6" i="66" s="1"/>
  <c r="J9" i="51"/>
  <c r="G5" i="66" s="1"/>
  <c r="I9" i="51"/>
  <c r="C5" i="66" s="1"/>
  <c r="F15" i="72" l="1"/>
  <c r="J15" i="72" s="1"/>
  <c r="F15" i="71"/>
  <c r="J15" i="71" s="1"/>
  <c r="L14" i="71"/>
  <c r="D10" i="52"/>
  <c r="D10" i="66"/>
  <c r="L14" i="72"/>
  <c r="J15" i="62"/>
  <c r="G11" i="52" s="1"/>
  <c r="I14" i="62"/>
  <c r="C10" i="52" s="1"/>
  <c r="J15" i="64"/>
  <c r="M15" i="64" s="1"/>
  <c r="J15" i="50"/>
  <c r="I11" i="66" s="1"/>
  <c r="L18" i="51"/>
  <c r="C14" i="66"/>
  <c r="I14" i="50"/>
  <c r="L14" i="51"/>
  <c r="C10" i="66"/>
  <c r="G11" i="66"/>
  <c r="M15" i="51"/>
  <c r="I14" i="64"/>
  <c r="M10" i="51"/>
  <c r="M17" i="51"/>
  <c r="M19" i="51"/>
  <c r="M18" i="51"/>
  <c r="L11" i="51"/>
  <c r="M11" i="51"/>
  <c r="L19" i="51"/>
  <c r="L9" i="51"/>
  <c r="M9" i="51"/>
  <c r="L10" i="51"/>
  <c r="L17" i="51"/>
  <c r="L14" i="62" l="1"/>
  <c r="M15" i="72"/>
  <c r="H11" i="66"/>
  <c r="J11" i="66" s="1"/>
  <c r="M15" i="71"/>
  <c r="H11" i="52"/>
  <c r="M15" i="62"/>
  <c r="I11" i="52"/>
  <c r="E10" i="66"/>
  <c r="F10" i="66" s="1"/>
  <c r="E10" i="52"/>
  <c r="F10" i="52" s="1"/>
  <c r="L14" i="64"/>
  <c r="J26" i="50"/>
  <c r="I25" i="50"/>
  <c r="I10" i="50"/>
  <c r="E6" i="66" s="1"/>
  <c r="F6" i="66" s="1"/>
  <c r="J10" i="50"/>
  <c r="I6" i="66" s="1"/>
  <c r="J6" i="66" s="1"/>
  <c r="I11" i="50"/>
  <c r="E7" i="66" s="1"/>
  <c r="F7" i="66" s="1"/>
  <c r="J11" i="50"/>
  <c r="I7" i="66" s="1"/>
  <c r="J7" i="66" s="1"/>
  <c r="I17" i="50"/>
  <c r="E13" i="66" s="1"/>
  <c r="F13" i="66" s="1"/>
  <c r="J17" i="50"/>
  <c r="I13" i="66" s="1"/>
  <c r="J13" i="66" s="1"/>
  <c r="I18" i="50"/>
  <c r="E14" i="66" s="1"/>
  <c r="F14" i="66" s="1"/>
  <c r="J18" i="50"/>
  <c r="I14" i="66" s="1"/>
  <c r="J14" i="66" s="1"/>
  <c r="I19" i="50"/>
  <c r="E15" i="66" s="1"/>
  <c r="F15" i="66" s="1"/>
  <c r="J19" i="50"/>
  <c r="I15" i="66" s="1"/>
  <c r="J15" i="66" s="1"/>
  <c r="J9" i="50"/>
  <c r="I5" i="66" s="1"/>
  <c r="J5" i="66" s="1"/>
  <c r="I9" i="50"/>
  <c r="E5" i="66" s="1"/>
  <c r="F5" i="66" s="1"/>
  <c r="J11" i="52" l="1"/>
  <c r="I20" i="66"/>
  <c r="J20" i="66" s="1"/>
  <c r="M15" i="50"/>
  <c r="E20" i="66"/>
  <c r="F20" i="66" s="1"/>
  <c r="L14" i="50"/>
  <c r="M9" i="50"/>
  <c r="L11" i="50"/>
  <c r="L17" i="50"/>
  <c r="L9" i="50"/>
  <c r="M19" i="50"/>
  <c r="L19" i="50"/>
  <c r="L10" i="50"/>
  <c r="M18" i="50"/>
  <c r="M17" i="50"/>
  <c r="L18" i="50"/>
  <c r="M10" i="50"/>
  <c r="M11" i="50"/>
  <c r="C4" i="11" l="1"/>
  <c r="D4" i="11" s="1"/>
  <c r="C9" i="11"/>
  <c r="C13" i="71" l="1"/>
  <c r="C17" i="11"/>
  <c r="D12" i="11"/>
  <c r="C13" i="64" l="1"/>
  <c r="E13" i="64"/>
  <c r="D13" i="62"/>
  <c r="F13" i="62"/>
  <c r="C13" i="62"/>
  <c r="C12" i="71" s="1"/>
  <c r="E13" i="62"/>
  <c r="J13" i="50"/>
  <c r="I9" i="66" s="1"/>
  <c r="J9" i="66" s="1"/>
  <c r="I13" i="50"/>
  <c r="E9" i="66" s="1"/>
  <c r="F9" i="66" s="1"/>
  <c r="D7" i="11"/>
  <c r="D11" i="11"/>
  <c r="D10" i="11"/>
  <c r="D13" i="11"/>
  <c r="D8" i="11"/>
  <c r="F13" i="64" l="1"/>
  <c r="F12" i="64" s="1"/>
  <c r="F20" i="64" s="1"/>
  <c r="F21" i="64" s="1"/>
  <c r="J13" i="71"/>
  <c r="D13" i="64"/>
  <c r="I13" i="64" s="1"/>
  <c r="L13" i="64" s="1"/>
  <c r="I13" i="71"/>
  <c r="C20" i="71"/>
  <c r="C21" i="71" s="1"/>
  <c r="F12" i="51"/>
  <c r="F12" i="72" s="1"/>
  <c r="F12" i="71"/>
  <c r="E12" i="51"/>
  <c r="E12" i="72" s="1"/>
  <c r="E20" i="72" s="1"/>
  <c r="E12" i="71"/>
  <c r="E20" i="71" s="1"/>
  <c r="D12" i="51"/>
  <c r="D12" i="72" s="1"/>
  <c r="D12" i="71"/>
  <c r="C12" i="51"/>
  <c r="I13" i="62"/>
  <c r="C12" i="64"/>
  <c r="C20" i="64" s="1"/>
  <c r="J13" i="62"/>
  <c r="E12" i="64"/>
  <c r="E20" i="64" s="1"/>
  <c r="I13" i="51"/>
  <c r="J13" i="51"/>
  <c r="G9" i="66" s="1"/>
  <c r="M13" i="50"/>
  <c r="L13" i="50"/>
  <c r="E24" i="64" l="1"/>
  <c r="E30" i="64" s="1"/>
  <c r="E21" i="64"/>
  <c r="C24" i="64"/>
  <c r="C30" i="64" s="1"/>
  <c r="C21" i="64"/>
  <c r="D12" i="64"/>
  <c r="I12" i="64" s="1"/>
  <c r="M13" i="71"/>
  <c r="H9" i="52"/>
  <c r="L13" i="71"/>
  <c r="D9" i="52"/>
  <c r="J13" i="64"/>
  <c r="M13" i="64" s="1"/>
  <c r="E9" i="52"/>
  <c r="F24" i="64"/>
  <c r="F30" i="64" s="1"/>
  <c r="E21" i="72"/>
  <c r="E23" i="72"/>
  <c r="E29" i="72" s="1"/>
  <c r="J12" i="71"/>
  <c r="F20" i="71"/>
  <c r="C20" i="51"/>
  <c r="C12" i="72"/>
  <c r="J12" i="72"/>
  <c r="F20" i="72"/>
  <c r="E21" i="71"/>
  <c r="E24" i="71"/>
  <c r="E30" i="71" s="1"/>
  <c r="D16" i="71"/>
  <c r="I16" i="71" s="1"/>
  <c r="C24" i="71"/>
  <c r="C30" i="71" s="1"/>
  <c r="I12" i="71"/>
  <c r="L13" i="62"/>
  <c r="C9" i="52"/>
  <c r="L13" i="51"/>
  <c r="C9" i="66"/>
  <c r="M13" i="62"/>
  <c r="G9" i="52"/>
  <c r="J12" i="64"/>
  <c r="J20" i="64"/>
  <c r="J21" i="64" s="1"/>
  <c r="D16" i="64"/>
  <c r="I16" i="64" s="1"/>
  <c r="M13" i="51"/>
  <c r="D12" i="50"/>
  <c r="C12" i="50"/>
  <c r="C20" i="50" s="1"/>
  <c r="C21" i="50" s="1"/>
  <c r="E12" i="50"/>
  <c r="E20" i="50" s="1"/>
  <c r="E21" i="50" s="1"/>
  <c r="I12" i="51"/>
  <c r="J12" i="51"/>
  <c r="F12" i="50"/>
  <c r="F20" i="50" s="1"/>
  <c r="F21" i="50" s="1"/>
  <c r="E20" i="51"/>
  <c r="F20" i="51"/>
  <c r="F22" i="51" l="1"/>
  <c r="F23" i="51" s="1"/>
  <c r="F29" i="51" s="1"/>
  <c r="E22" i="51"/>
  <c r="E23" i="51" s="1"/>
  <c r="E29" i="51" s="1"/>
  <c r="C22" i="51"/>
  <c r="C23" i="51" s="1"/>
  <c r="C29" i="51" s="1"/>
  <c r="I17" i="66"/>
  <c r="J17" i="66" s="1"/>
  <c r="E17" i="66"/>
  <c r="F17" i="66" s="1"/>
  <c r="E17" i="52"/>
  <c r="F17" i="52" s="1"/>
  <c r="I17" i="52"/>
  <c r="J17" i="52" s="1"/>
  <c r="F9" i="52"/>
  <c r="I9" i="52"/>
  <c r="J9" i="52" s="1"/>
  <c r="M12" i="71"/>
  <c r="H8" i="52"/>
  <c r="M12" i="72"/>
  <c r="H8" i="66"/>
  <c r="L16" i="71"/>
  <c r="D12" i="52"/>
  <c r="L12" i="71"/>
  <c r="D8" i="52"/>
  <c r="E32" i="64"/>
  <c r="F24" i="71"/>
  <c r="F30" i="71" s="1"/>
  <c r="E32" i="71" s="1"/>
  <c r="J30" i="71" s="1"/>
  <c r="F21" i="71"/>
  <c r="J20" i="71"/>
  <c r="H16" i="52" s="1"/>
  <c r="D20" i="71"/>
  <c r="F23" i="72"/>
  <c r="F29" i="72" s="1"/>
  <c r="E31" i="72" s="1"/>
  <c r="J29" i="72" s="1"/>
  <c r="F21" i="72"/>
  <c r="J20" i="72"/>
  <c r="H16" i="66" s="1"/>
  <c r="I12" i="72"/>
  <c r="C20" i="72"/>
  <c r="F23" i="50"/>
  <c r="F29" i="50" s="1"/>
  <c r="M12" i="51"/>
  <c r="G8" i="66"/>
  <c r="G23" i="66" s="1"/>
  <c r="E23" i="50"/>
  <c r="E29" i="50" s="1"/>
  <c r="L12" i="51"/>
  <c r="C8" i="66"/>
  <c r="C23" i="66" s="1"/>
  <c r="L16" i="64"/>
  <c r="E12" i="52"/>
  <c r="L12" i="64"/>
  <c r="E8" i="52"/>
  <c r="I16" i="52"/>
  <c r="M12" i="64"/>
  <c r="I8" i="52"/>
  <c r="M20" i="64"/>
  <c r="D20" i="64"/>
  <c r="D24" i="64" s="1"/>
  <c r="D30" i="64" s="1"/>
  <c r="I12" i="50"/>
  <c r="J20" i="51"/>
  <c r="J22" i="51" s="1"/>
  <c r="J22" i="50" s="1"/>
  <c r="G24" i="52"/>
  <c r="C24" i="52"/>
  <c r="J12" i="50"/>
  <c r="I8" i="66" s="1"/>
  <c r="D16" i="51"/>
  <c r="J20" i="50"/>
  <c r="I16" i="66" s="1"/>
  <c r="J21" i="50" l="1"/>
  <c r="M21" i="50" s="1"/>
  <c r="J22" i="72"/>
  <c r="J22" i="71"/>
  <c r="F8" i="52"/>
  <c r="F18" i="60"/>
  <c r="J30" i="64"/>
  <c r="J16" i="66"/>
  <c r="J8" i="52"/>
  <c r="I22" i="52"/>
  <c r="J16" i="52"/>
  <c r="J8" i="66"/>
  <c r="F12" i="52"/>
  <c r="E24" i="60"/>
  <c r="H21" i="66"/>
  <c r="E18" i="60"/>
  <c r="H22" i="52"/>
  <c r="L12" i="72"/>
  <c r="D8" i="66"/>
  <c r="M20" i="72"/>
  <c r="D24" i="71"/>
  <c r="D30" i="71" s="1"/>
  <c r="C32" i="71" s="1"/>
  <c r="D21" i="71"/>
  <c r="I20" i="71"/>
  <c r="J24" i="71"/>
  <c r="H20" i="52" s="1"/>
  <c r="M20" i="71"/>
  <c r="C23" i="72"/>
  <c r="C29" i="72" s="1"/>
  <c r="C21" i="72"/>
  <c r="D16" i="72"/>
  <c r="C32" i="64"/>
  <c r="D21" i="64"/>
  <c r="E31" i="51"/>
  <c r="J29" i="51" s="1"/>
  <c r="E31" i="50"/>
  <c r="J29" i="50" s="1"/>
  <c r="M20" i="51"/>
  <c r="G16" i="66"/>
  <c r="C23" i="50"/>
  <c r="C29" i="50" s="1"/>
  <c r="L12" i="50"/>
  <c r="E8" i="66"/>
  <c r="I23" i="66"/>
  <c r="M22" i="64"/>
  <c r="I18" i="52"/>
  <c r="J24" i="64"/>
  <c r="I20" i="64"/>
  <c r="D16" i="50"/>
  <c r="D20" i="51"/>
  <c r="I16" i="51"/>
  <c r="C12" i="66" s="1"/>
  <c r="I18" i="66"/>
  <c r="M20" i="50"/>
  <c r="M12" i="50"/>
  <c r="I24" i="64" l="1"/>
  <c r="I21" i="64"/>
  <c r="H18" i="52"/>
  <c r="J18" i="52" s="1"/>
  <c r="M22" i="71"/>
  <c r="M22" i="72"/>
  <c r="H18" i="66"/>
  <c r="J18" i="66" s="1"/>
  <c r="J23" i="72"/>
  <c r="H19" i="66" s="1"/>
  <c r="D16" i="52"/>
  <c r="I22" i="71"/>
  <c r="I24" i="71" s="1"/>
  <c r="D20" i="52" s="1"/>
  <c r="D22" i="51"/>
  <c r="D23" i="51" s="1"/>
  <c r="D29" i="51" s="1"/>
  <c r="C31" i="51" s="1"/>
  <c r="H18" i="60"/>
  <c r="E22" i="52"/>
  <c r="I30" i="64"/>
  <c r="D22" i="52"/>
  <c r="I30" i="71"/>
  <c r="I20" i="52"/>
  <c r="J20" i="52" s="1"/>
  <c r="G18" i="60"/>
  <c r="F8" i="66"/>
  <c r="J22" i="52"/>
  <c r="C34" i="71"/>
  <c r="E17" i="60"/>
  <c r="M24" i="71"/>
  <c r="L20" i="71"/>
  <c r="I16" i="72"/>
  <c r="D20" i="72"/>
  <c r="F24" i="60"/>
  <c r="I21" i="66"/>
  <c r="J21" i="66" s="1"/>
  <c r="D24" i="60"/>
  <c r="G21" i="66"/>
  <c r="I16" i="50"/>
  <c r="E12" i="66" s="1"/>
  <c r="D20" i="50"/>
  <c r="D21" i="50" s="1"/>
  <c r="M22" i="51"/>
  <c r="G18" i="66"/>
  <c r="G24" i="66" s="1"/>
  <c r="I25" i="52"/>
  <c r="E16" i="52"/>
  <c r="E23" i="66"/>
  <c r="I24" i="66"/>
  <c r="E24" i="52"/>
  <c r="M24" i="64"/>
  <c r="C34" i="64"/>
  <c r="F17" i="60"/>
  <c r="E20" i="52"/>
  <c r="L20" i="64"/>
  <c r="J23" i="51"/>
  <c r="G19" i="66" s="1"/>
  <c r="G25" i="66" s="1"/>
  <c r="M22" i="50"/>
  <c r="I24" i="52"/>
  <c r="L16" i="51"/>
  <c r="J23" i="50"/>
  <c r="I19" i="66" s="1"/>
  <c r="I20" i="51"/>
  <c r="F16" i="52" l="1"/>
  <c r="M23" i="72"/>
  <c r="D18" i="52"/>
  <c r="L22" i="71"/>
  <c r="C16" i="66"/>
  <c r="I22" i="51"/>
  <c r="I22" i="50" s="1"/>
  <c r="F22" i="52"/>
  <c r="I26" i="52"/>
  <c r="C21" i="66"/>
  <c r="I29" i="51"/>
  <c r="G17" i="60"/>
  <c r="H17" i="60"/>
  <c r="I25" i="66"/>
  <c r="J19" i="66"/>
  <c r="L16" i="72"/>
  <c r="D12" i="66"/>
  <c r="F12" i="66" s="1"/>
  <c r="F20" i="52"/>
  <c r="H24" i="60"/>
  <c r="G24" i="60"/>
  <c r="L24" i="71"/>
  <c r="D23" i="72"/>
  <c r="D29" i="72" s="1"/>
  <c r="C31" i="72" s="1"/>
  <c r="D21" i="72"/>
  <c r="I20" i="72"/>
  <c r="E26" i="52"/>
  <c r="L16" i="50"/>
  <c r="D23" i="50"/>
  <c r="D29" i="50" s="1"/>
  <c r="C31" i="50" s="1"/>
  <c r="L22" i="64"/>
  <c r="E18" i="52"/>
  <c r="F18" i="52" s="1"/>
  <c r="C33" i="51"/>
  <c r="D23" i="60"/>
  <c r="M23" i="51"/>
  <c r="I20" i="50"/>
  <c r="E16" i="66" s="1"/>
  <c r="L20" i="51"/>
  <c r="M23" i="50"/>
  <c r="L22" i="50" l="1"/>
  <c r="I21" i="50"/>
  <c r="D16" i="66"/>
  <c r="F16" i="66" s="1"/>
  <c r="I22" i="72"/>
  <c r="I23" i="72" s="1"/>
  <c r="D19" i="66" s="1"/>
  <c r="D21" i="66"/>
  <c r="I29" i="72"/>
  <c r="E21" i="66"/>
  <c r="I29" i="50"/>
  <c r="C33" i="72"/>
  <c r="E23" i="60"/>
  <c r="L20" i="72"/>
  <c r="F23" i="60"/>
  <c r="C33" i="50"/>
  <c r="I23" i="51"/>
  <c r="C19" i="66" s="1"/>
  <c r="C25" i="66" s="1"/>
  <c r="C18" i="66"/>
  <c r="C24" i="66" s="1"/>
  <c r="E25" i="52"/>
  <c r="L24" i="64"/>
  <c r="E18" i="66"/>
  <c r="L20" i="50"/>
  <c r="L22" i="51"/>
  <c r="D18" i="66" l="1"/>
  <c r="F18" i="66" s="1"/>
  <c r="L22" i="72"/>
  <c r="F21" i="66"/>
  <c r="E24" i="66"/>
  <c r="H23" i="60"/>
  <c r="G23" i="60"/>
  <c r="L23" i="72"/>
  <c r="L23" i="51"/>
  <c r="I23" i="50"/>
  <c r="E19" i="66" s="1"/>
  <c r="F19" i="66" l="1"/>
  <c r="E25" i="66"/>
  <c r="L23" i="50"/>
  <c r="C6" i="51"/>
  <c r="C4" i="66" s="1"/>
  <c r="G4" i="66" s="1"/>
  <c r="D21" i="60" l="1"/>
  <c r="C6" i="64"/>
  <c r="F15" i="60" s="1"/>
  <c r="E4" i="52" l="1"/>
  <c r="I4"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I2" authorId="0" shapeId="0" xr:uid="{17F35474-D11E-485B-9B70-F10F918D0712}">
      <text>
        <r>
          <rPr>
            <sz val="11"/>
            <color indexed="8"/>
            <rFont val="Times New Roman"/>
            <family val="1"/>
            <charset val="186"/>
          </rPr>
          <t xml:space="preserve">Šo pieteikuma formu izmanto, 
</t>
        </r>
        <r>
          <rPr>
            <b/>
            <sz val="11"/>
            <color indexed="8"/>
            <rFont val="Times New Roman"/>
            <family val="1"/>
            <charset val="186"/>
          </rPr>
          <t>ja</t>
        </r>
        <r>
          <rPr>
            <sz val="11"/>
            <color indexed="8"/>
            <rFont val="Times New Roman"/>
            <family val="1"/>
            <charset val="186"/>
          </rPr>
          <t xml:space="preserve"> </t>
        </r>
        <r>
          <rPr>
            <b/>
            <sz val="11"/>
            <color indexed="8"/>
            <rFont val="Times New Roman"/>
            <family val="1"/>
            <charset val="186"/>
          </rPr>
          <t xml:space="preserve">pašnoteikto tarifu aprēķinā iekļautās izmaksas </t>
        </r>
        <r>
          <rPr>
            <sz val="11"/>
            <color indexed="8"/>
            <rFont val="Times New Roman"/>
            <family val="1"/>
            <charset val="186"/>
          </rPr>
          <t xml:space="preserve">salīdzinājumā ar Regulatora lēmumu apstiprināto tarifu aprēķinā iekļautajām izmaksām 
</t>
        </r>
        <r>
          <rPr>
            <b/>
            <sz val="11"/>
            <color indexed="8"/>
            <rFont val="Times New Roman"/>
            <family val="1"/>
            <charset val="186"/>
          </rPr>
          <t xml:space="preserve">PALIELINĀS
</t>
        </r>
        <r>
          <rPr>
            <sz val="11"/>
            <color indexed="8"/>
            <rFont val="Times New Roman"/>
            <family val="1"/>
            <charset val="186"/>
          </rPr>
          <t>Iekrāsotās šūnas aizpildās automātiski, kad tiek aizpildītas visas pieteikuma formas lapas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12" authorId="0" shapeId="0" xr:uid="{97312B39-AAC5-443A-A739-939FD103F352}">
      <text>
        <r>
          <rPr>
            <b/>
            <sz val="11"/>
            <color indexed="8"/>
            <rFont val="Times New Roman"/>
            <family val="1"/>
            <charset val="186"/>
          </rPr>
          <t>Ja ar Regulatora lēmumu apstiprinātie tarifi nav bijuši terminēti</t>
        </r>
        <r>
          <rPr>
            <sz val="11"/>
            <color indexed="8"/>
            <rFont val="Times New Roman"/>
            <family val="1"/>
            <charset val="186"/>
          </rPr>
          <t xml:space="preserve">, tad šūnā A9 un šūnā A16 norāda vienu datumu - to, no kura tarifi ir spēkā. </t>
        </r>
        <r>
          <rPr>
            <b/>
            <sz val="11"/>
            <color indexed="8"/>
            <rFont val="Times New Roman"/>
            <family val="1"/>
            <charset val="186"/>
          </rPr>
          <t>Arī energoresursu izmaksas abās sadaļās norāda vienādas.</t>
        </r>
      </text>
    </comment>
    <comment ref="H26" authorId="0" shapeId="0" xr:uid="{6CC40D20-460F-43BE-958F-E0D01B33B4F6}">
      <text>
        <r>
          <rPr>
            <b/>
            <sz val="11"/>
            <color indexed="8"/>
            <rFont val="Times New Roman"/>
            <family val="1"/>
            <charset val="186"/>
          </rPr>
          <t xml:space="preserve">Ja Piemērotie tarifi apstiprināti saskaņā ar Regulatora lēmumu, </t>
        </r>
        <r>
          <rPr>
            <sz val="11"/>
            <color indexed="8"/>
            <rFont val="Times New Roman"/>
            <family val="1"/>
            <charset val="186"/>
          </rPr>
          <t>tad piemēroto tarifu spēkā stāšanās datumu, kā arī elektroenerģijas izmaksas norāda atbilstoši tai informācijai, kas norādīta sadaļā Ar Regulatora lēmumu noteiktie tarifi</t>
        </r>
        <r>
          <rPr>
            <b/>
            <sz val="11"/>
            <color indexed="8"/>
            <rFont val="Times New Roman"/>
            <family val="1"/>
            <charset val="186"/>
          </rPr>
          <t xml:space="preserve">
Ja Piemērotie tarifi nav terminēti</t>
        </r>
        <r>
          <rPr>
            <sz val="11"/>
            <color indexed="8"/>
            <rFont val="Times New Roman"/>
            <family val="1"/>
            <charset val="186"/>
          </rPr>
          <t>, tad šūnā A23 un šūnā A30 norāda vienu datumu - to, no kura tarifi ir spēkā. Arī energoresursu izmaksas abās sadaļās norāda vienādas.</t>
        </r>
      </text>
    </comment>
    <comment ref="H40" authorId="0" shapeId="0" xr:uid="{32306559-EEB6-4B75-B75C-91C148549682}">
      <text>
        <r>
          <rPr>
            <b/>
            <sz val="11"/>
            <color indexed="8"/>
            <rFont val="Times New Roman"/>
            <family val="1"/>
            <charset val="186"/>
          </rPr>
          <t>Ja pašnoteiktie tarifi nav plānoti terminēti</t>
        </r>
        <r>
          <rPr>
            <sz val="11"/>
            <color indexed="8"/>
            <rFont val="Times New Roman"/>
            <family val="1"/>
            <charset val="186"/>
          </rPr>
          <t>, tad šūnā A37 un šūnā A44 norāda vienu datumu - to, no kura tarifi ir spēkā. Arī energoresursu izmaksas abās sadaļās norāda vienādas.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EB1A1CF7-7488-4E0A-A66D-7822EF94A900}">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7C355930-4CE3-4F1B-9167-8D6C521B0D94}">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D2309E92-0572-4B31-B9ED-C659BE78AA49}">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CDC5CD95-FC88-4106-85AB-9EE415864C31}">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28E3BADB-99AE-48B2-B7BA-6EE9247411C3}">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C3B795F0-EEAC-4C60-BE6E-A5A98DDD8E17}">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sharedStrings.xml><?xml version="1.0" encoding="utf-8"?>
<sst xmlns="http://schemas.openxmlformats.org/spreadsheetml/2006/main" count="724" uniqueCount="245">
  <si>
    <t>Komersanta nosaukums</t>
  </si>
  <si>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</si>
  <si>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</si>
  <si>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</si>
  <si>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</si>
  <si>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</si>
  <si>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</si>
  <si>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</si>
  <si>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</si>
  <si>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</si>
  <si>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Pamatlīdzekļu nolietojums un nemateriālo ieguldījumu vērtības norakstījums</t>
  </si>
  <si>
    <t>Personāla izmaksas</t>
  </si>
  <si>
    <t>Pamatlīdzekļu uzturēšanas un remontu izmaksas</t>
  </si>
  <si>
    <t>x</t>
  </si>
  <si>
    <t>Nodokļu maksājumi</t>
  </si>
  <si>
    <t xml:space="preserve">Kredīta procentu maksājumi un pamatsummas atmaksa </t>
  </si>
  <si>
    <t>Ieņēmumi saskaņā ar metodikas 13. un 78. punktu</t>
  </si>
  <si>
    <t>Pilnās izmaksas (ar rentabilitāti) EUR</t>
  </si>
  <si>
    <r>
      <rPr>
        <sz val="10"/>
        <rFont val="Times New Roman"/>
        <family val="1"/>
        <charset val="186"/>
      </rPr>
      <t>Kopējais centralizētajā ūdensapgādes inženiertīklā padotā ūdens apjoms m</t>
    </r>
    <r>
      <rPr>
        <vertAlign val="superscript"/>
        <sz val="10"/>
        <rFont val="Times New Roman"/>
        <family val="1"/>
        <charset val="186"/>
      </rPr>
      <t>3</t>
    </r>
  </si>
  <si>
    <r>
      <rPr>
        <sz val="10"/>
        <rFont val="Times New Roman"/>
        <family val="1"/>
        <charset val="186"/>
      </rPr>
      <t>Lietotājiem piegādātā ūdens apjoms m</t>
    </r>
    <r>
      <rPr>
        <vertAlign val="superscript"/>
        <sz val="10"/>
        <rFont val="Times New Roman"/>
        <family val="1"/>
        <charset val="186"/>
      </rPr>
      <t>3</t>
    </r>
  </si>
  <si>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</si>
  <si>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</si>
  <si>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</si>
  <si>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</si>
  <si>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</si>
  <si>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</si>
  <si>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</si>
  <si>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</si>
  <si>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</si>
  <si>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EUR</t>
  </si>
  <si>
    <t>%</t>
  </si>
  <si>
    <t>ieņēmumi no regulēto ūdensapgādes pakalpojumu sniegšanas</t>
  </si>
  <si>
    <t>ieņēmumi no regulēto kanalizācijas pakalpojumu sniegšanas</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</si>
  <si>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</si>
  <si>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</si>
  <si>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</si>
  <si>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</si>
  <si>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</si>
  <si>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</si>
  <si>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</si>
  <si>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Izmaksu pamatojuma pozīcijas</t>
  </si>
  <si>
    <t>Elektroenerģijas, kurināmā, siltumenerģijas, gāzes izmaksas (KOPSAVILKUMS)</t>
  </si>
  <si>
    <t>Kurināmā izmaksas</t>
  </si>
  <si>
    <t>Siltumenerģijas izmaksas</t>
  </si>
  <si>
    <t>Gāzes izmaksas</t>
  </si>
  <si>
    <t>Kanalizācijas pakalpojumi</t>
  </si>
  <si>
    <t>ieņēmumi no siltumapgādes pakalpojumu sniegšanas</t>
  </si>
  <si>
    <t>izmaksas siltumapgādes pakalpojumu sniegšanai</t>
  </si>
  <si>
    <t>no siltumapgādes pakalpojumu sniegšanas</t>
  </si>
  <si>
    <t>ieņēmumi no citu pakalpojumu sniegšanas</t>
  </si>
  <si>
    <t>Elektroenerģijas izmaksas (ražošana)</t>
  </si>
  <si>
    <t>Elektroenerģijas izmaksas (administrācija)</t>
  </si>
  <si>
    <t>Izmaksas kopā EUR</t>
  </si>
  <si>
    <t>KOPĀ energoresursu izmaksas spēkā esošajā tarifā, EUR:</t>
  </si>
  <si>
    <r>
      <t>Cena par 1 m</t>
    </r>
    <r>
      <rPr>
        <vertAlign val="superscript"/>
        <sz val="11"/>
        <rFont val="Times New Roman"/>
        <family val="1"/>
        <charset val="186"/>
      </rPr>
      <t>3</t>
    </r>
    <r>
      <rPr>
        <sz val="11"/>
        <rFont val="Times New Roman"/>
        <family val="1"/>
        <charset val="186"/>
      </rPr>
      <t xml:space="preserve"> notekūdeņu nodošanu</t>
    </r>
  </si>
  <si>
    <t>Izmaksas par attīrīšanai novadītajiem notekūdeņiem, EUR</t>
  </si>
  <si>
    <t>Pārējās saimnieciskās darbības izmaksas, tai skaitā</t>
  </si>
  <si>
    <t>Pakalpojumu apjomi</t>
  </si>
  <si>
    <t>Izmaiņas %</t>
  </si>
  <si>
    <r>
      <t>Lietotājiem piegādātā ūdens apjoms, m</t>
    </r>
    <r>
      <rPr>
        <vertAlign val="superscript"/>
        <sz val="11"/>
        <rFont val="Times New Roman"/>
        <family val="1"/>
        <charset val="186"/>
      </rPr>
      <t>3</t>
    </r>
  </si>
  <si>
    <r>
      <t>Cena par 1 m</t>
    </r>
    <r>
      <rPr>
        <vertAlign val="superscript"/>
        <sz val="11"/>
        <rFont val="Times New Roman"/>
        <family val="1"/>
        <charset val="186"/>
      </rPr>
      <t>3</t>
    </r>
    <r>
      <rPr>
        <sz val="11"/>
        <rFont val="Times New Roman"/>
        <family val="1"/>
        <charset val="186"/>
      </rPr>
      <t xml:space="preserve"> ūdens iepirkšanu</t>
    </r>
  </si>
  <si>
    <t>Izmaksas par iepirkto ūdeni, EUR</t>
  </si>
  <si>
    <t>KOPĀ energoresursu izmaksas aprēķinātajā tarifā, EUR:</t>
  </si>
  <si>
    <r>
      <t>Iepirktā ūdens apjoms, m</t>
    </r>
    <r>
      <rPr>
        <vertAlign val="superscript"/>
        <sz val="11"/>
        <rFont val="Times New Roman"/>
        <family val="1"/>
        <charset val="186"/>
      </rPr>
      <t>3</t>
    </r>
  </si>
  <si>
    <r>
      <t>Attīrīšanai novadīto notekūdeņu apjoms, m</t>
    </r>
    <r>
      <rPr>
        <vertAlign val="superscript"/>
        <sz val="11"/>
        <rFont val="Times New Roman"/>
        <family val="1"/>
        <charset val="186"/>
      </rPr>
      <t>3</t>
    </r>
  </si>
  <si>
    <t>Ūdensapgādes pakalpojumi</t>
  </si>
  <si>
    <t>Izmaiņas, %</t>
  </si>
  <si>
    <t>Tarifu darbības teritorija</t>
  </si>
  <si>
    <t>______novada ____, ________, _________ pagastā</t>
  </si>
  <si>
    <r>
      <t xml:space="preserve">Cena par elektroenerģijas iegādi, </t>
    </r>
    <r>
      <rPr>
        <b/>
        <u/>
        <sz val="11"/>
        <rFont val="Times New Roman"/>
        <family val="1"/>
        <charset val="186"/>
      </rPr>
      <t>tajā skaitā tirgotāja uzcenojums</t>
    </r>
    <r>
      <rPr>
        <b/>
        <sz val="11"/>
        <rFont val="Times New Roman"/>
        <family val="1"/>
        <charset val="186"/>
      </rPr>
      <t>, EUR/kWh</t>
    </r>
  </si>
  <si>
    <t>202_.gada __._______</t>
  </si>
  <si>
    <t>iepirktā ūdens izmaksas, ja pakalpojumu nodrošināšanai Komersants iepērk ūdeni no cita komersanta</t>
  </si>
  <si>
    <t>attīrīšanai novadīto notekūdeņu izmaksas, ja Komersants novada savāktos notekūdeņus cita komersanta centralizētajā kanalizācijas sistēmā</t>
  </si>
  <si>
    <t>elektroenerģijas, kurināmā, siltumenerģijas, gāzes izmaksas</t>
  </si>
  <si>
    <r>
      <t>No lietotājiem savākto notekūdeņu apjoms, m</t>
    </r>
    <r>
      <rPr>
        <vertAlign val="superscript"/>
        <sz val="11"/>
        <rFont val="Times New Roman"/>
        <family val="1"/>
        <charset val="186"/>
      </rPr>
      <t>3</t>
    </r>
  </si>
  <si>
    <t>Komersants, no kura tiek iepirkts ūdens</t>
  </si>
  <si>
    <t>Komersants, kura centralizētajā kanalizācijas sistēmā tiek novadīti savāktie notekūdeņi</t>
  </si>
  <si>
    <t>septembris</t>
  </si>
  <si>
    <r>
      <t>Izmaiņas, EUR/m</t>
    </r>
    <r>
      <rPr>
        <vertAlign val="superscript"/>
        <sz val="9"/>
        <rFont val="Times New Roman"/>
        <family val="1"/>
        <charset val="186"/>
      </rPr>
      <t>3</t>
    </r>
  </si>
  <si>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</si>
  <si>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t>Izmaiņas</t>
  </si>
  <si>
    <t>Noteiktajā tarifā</t>
  </si>
  <si>
    <t>Izmaksu pamatojumam pievienots līgums ar</t>
  </si>
  <si>
    <t>SIA "_____________"</t>
  </si>
  <si>
    <t>Peļņa</t>
  </si>
  <si>
    <t>Pilnās izmaksas (ar peļņu)</t>
  </si>
  <si>
    <t>Neparedzētās izmaksas un ieņēmumi saskaņā ar Metodikas 17.1 punktu</t>
  </si>
  <si>
    <t>Regulatora pieņemtais lēmums par tarifu apstiprināšanu</t>
  </si>
  <si>
    <t>202_.gada __.______ lēmums Nr.____ “Par sabiedrības ar ierobežotu atbildību “_________” ūdenssaimniecības pakalpojumu tarifiem”</t>
  </si>
  <si>
    <t>Tarifu izmaiņu pamatojums</t>
  </si>
  <si>
    <t>Kopsavilkums par pašnoteiktajiem tarifiem</t>
  </si>
  <si>
    <t>Pašnoteiktos tarifus iesniedz</t>
  </si>
  <si>
    <t>Pašnoteikto tarifu iesniegšanas datums</t>
  </si>
  <si>
    <t>202_.gada __.______</t>
  </si>
  <si>
    <t>Pašnoteikto tarifu spēkā stāšanās datums</t>
  </si>
  <si>
    <r>
      <t>Pašnoteikto tarifu aprēķinā iekļautais tarifs vai maksa, atbilstoši kurai tiek iepirkts ūdeni no cita komersanta, EUR/m</t>
    </r>
    <r>
      <rPr>
        <vertAlign val="superscript"/>
        <sz val="11"/>
        <color rgb="FF000000"/>
        <rFont val="Times New Roman"/>
        <family val="1"/>
        <charset val="186"/>
      </rPr>
      <t>3</t>
    </r>
  </si>
  <si>
    <r>
      <t>Pašnoteikto tarifu aprēķinā iekļautais tarifs vai maksa, atbilstoši kurai tiek veikti norēķini par novadītajiem notekūdeņiem, EUR/m</t>
    </r>
    <r>
      <rPr>
        <vertAlign val="superscript"/>
        <sz val="11"/>
        <color rgb="FF000000"/>
        <rFont val="Times New Roman"/>
        <family val="1"/>
        <charset val="186"/>
      </rPr>
      <t>3</t>
    </r>
  </si>
  <si>
    <r>
      <t>Saskaņā ar Sabiedrisko pakalpojumu regulēšanas komisijas (turpmāk – Regulators) 2016.gada 14.janvāra lēmuma Nr.1/2 “Ūdenssaimniecības pakalpojumu tarifu aprēķināšanas metodika” 6.</t>
    </r>
    <r>
      <rPr>
        <vertAlign val="superscript"/>
        <sz val="11"/>
        <color rgb="FF000000"/>
        <rFont val="Times New Roman"/>
        <family val="1"/>
        <charset val="186"/>
      </rPr>
      <t>1</t>
    </r>
    <r>
      <rPr>
        <sz val="11"/>
        <color rgb="FF000000"/>
        <rFont val="Times New Roman"/>
        <family val="1"/>
        <charset val="186"/>
      </rPr>
      <t xml:space="preserve"> nodaļu ir aprēķināti pašnoteiktie tarifi.</t>
    </r>
  </si>
  <si>
    <t xml:space="preserve">Pašnoteiktie tarifi </t>
  </si>
  <si>
    <t>no __.__.20__</t>
  </si>
  <si>
    <t xml:space="preserve">SIA "_________________" </t>
  </si>
  <si>
    <t>Pārskata gada (202_.gads) faktiskie saimnieciskās darbības rezultāti</t>
  </si>
  <si>
    <t>http://www.nasdaqomx.com/commodities/market-prices/history</t>
  </si>
  <si>
    <t>Aplēsei izmantoto mēnešu / ceturkšņu nosaukumi</t>
  </si>
  <si>
    <t>Kā pirmo izmanto tarifu stāšanās spēkā mēnesi</t>
  </si>
  <si>
    <t xml:space="preserve">Pirmais pilnais kalendārais ceturksnis pēc tarifu stāšanās spēkā </t>
  </si>
  <si>
    <t>ENOFUTBLQ1-23</t>
  </si>
  <si>
    <r>
      <t>Starpsumma</t>
    </r>
    <r>
      <rPr>
        <sz val="12"/>
        <color theme="1"/>
        <rFont val="Calibri"/>
        <family val="2"/>
        <charset val="186"/>
        <scheme val="minor"/>
      </rPr>
      <t xml:space="preserve"> (biržas cena bez tirgotāja uzcenojuma)</t>
    </r>
  </si>
  <si>
    <t>Formulas</t>
  </si>
  <si>
    <t>Šobrīd izmantojam 1,01 EUR/MWh, jāpārskata līdz ar normatīvo aktu grozījumiem</t>
  </si>
  <si>
    <r>
      <t xml:space="preserve">Sagaidāmā cena </t>
    </r>
    <r>
      <rPr>
        <sz val="12"/>
        <color theme="1"/>
        <rFont val="Calibri"/>
        <family val="2"/>
        <charset val="186"/>
        <scheme val="minor"/>
      </rPr>
      <t>(aplēse)</t>
    </r>
  </si>
  <si>
    <t>Elektroenerģijas biržas cenas aplēse tarifu projektam:</t>
  </si>
  <si>
    <t>izmantota aplēse ar diviem mēnešiem (kolonnas C un D abas aizpildītas)</t>
  </si>
  <si>
    <t>izmantota aplēse ar vienu mēnesi (aizpildīta viena no kolonnām C un D)</t>
  </si>
  <si>
    <t>izmantota aplēse par pilniem ceturkšņiem (nav aizpildītas kolonnas C un D)</t>
  </si>
  <si>
    <t>FIN-LV deltas pēdējos 6 mēnešos aprēķins atbilstoši Aprakstam</t>
  </si>
  <si>
    <t>Mēneši</t>
  </si>
  <si>
    <t>Latvija (LV)</t>
  </si>
  <si>
    <t>Somija (FI)</t>
  </si>
  <si>
    <t>Starpība</t>
  </si>
  <si>
    <t xml:space="preserve">https://www.nordpoolgroup.com/en/Market-data1/Dayahead/Area-Prices/LV/Monthly/?dd=LV&amp;view=table </t>
  </si>
  <si>
    <t>iepriekšējais mēnesis pirms aprēķinu veikšanas mēneša</t>
  </si>
  <si>
    <t>Vid. Starpība (FIN-LV delta)</t>
  </si>
  <si>
    <t>__.__.20__ - __.__.20__</t>
  </si>
  <si>
    <t>Apgrozījuma rentabilitāte</t>
  </si>
  <si>
    <t xml:space="preserve">1. </t>
  </si>
  <si>
    <t>2.</t>
  </si>
  <si>
    <t>3.</t>
  </si>
  <si>
    <t>4.</t>
  </si>
  <si>
    <t>5.</t>
  </si>
  <si>
    <t>6.</t>
  </si>
  <si>
    <t>7.</t>
  </si>
  <si>
    <t>Ar lēmumu apstiprinātajā tarifā</t>
  </si>
  <si>
    <t>Pašnoteikto tarifu apmērs un izmaiņas</t>
  </si>
  <si>
    <r>
      <t>Pašnoteiktie tarifi EUR/m</t>
    </r>
    <r>
      <rPr>
        <b/>
        <vertAlign val="superscript"/>
        <sz val="12"/>
        <rFont val="Times New Roman"/>
        <family val="1"/>
        <charset val="186"/>
      </rPr>
      <t>3</t>
    </r>
  </si>
  <si>
    <r>
      <t>Pakalpojumu apjoms m</t>
    </r>
    <r>
      <rPr>
        <vertAlign val="superscript"/>
        <sz val="11"/>
        <rFont val="Times New Roman"/>
        <family val="1"/>
        <charset val="186"/>
      </rPr>
      <t>3</t>
    </r>
  </si>
  <si>
    <r>
      <t>Neparedzētās izmaksas un ieņēmumi saskaņā ar Metodikas 17.</t>
    </r>
    <r>
      <rPr>
        <vertAlign val="superscript"/>
        <sz val="11"/>
        <rFont val="Times New Roman"/>
        <family val="1"/>
        <charset val="186"/>
      </rPr>
      <t>1</t>
    </r>
    <r>
      <rPr>
        <sz val="11"/>
        <rFont val="Times New Roman"/>
        <family val="1"/>
        <charset val="186"/>
      </rPr>
      <t xml:space="preserve"> punktu</t>
    </r>
  </si>
  <si>
    <t>Ar Regulatora lēmumu noteiktie tarifi</t>
  </si>
  <si>
    <t xml:space="preserve">Piemērotie tarifi </t>
  </si>
  <si>
    <t>Secīgās darbības ērtākai pašnoteiktā tarifu aprēķina faila aizpildīšanai</t>
  </si>
  <si>
    <t>=3-2</t>
  </si>
  <si>
    <t>=3/2</t>
  </si>
  <si>
    <r>
      <t xml:space="preserve">Aizpilda lapu </t>
    </r>
    <r>
      <rPr>
        <i/>
        <sz val="11"/>
        <rFont val="Times New Roman"/>
        <family val="1"/>
        <charset val="186"/>
      </rPr>
      <t>Piemērotie_T_(no-līdz)</t>
    </r>
    <r>
      <rPr>
        <sz val="11"/>
        <rFont val="Times New Roman"/>
        <family val="1"/>
        <charset val="186"/>
      </rPr>
      <t>, norādot informāciju par piemērotajos tarifos iekļauto peļņu</t>
    </r>
  </si>
  <si>
    <t>8.</t>
  </si>
  <si>
    <t>Izmaiņas, %
Pašnoteiktie tarifi/Piemērotie tarifi</t>
  </si>
  <si>
    <t>Piemēroto (spēkā esošo) tarifu aprēķinā iekļautā elektroenerģijas cena, EUR/kWh</t>
  </si>
  <si>
    <r>
      <t>Piemēroto (spēkā esošo) tarifu aprēķinā iekļautais tarifs vai maksa, atbilstoši kurai tiek iepirkts ūdeni no cita komersanta, EUR/m</t>
    </r>
    <r>
      <rPr>
        <vertAlign val="superscript"/>
        <sz val="11"/>
        <color rgb="FF000000"/>
        <rFont val="Times New Roman"/>
        <family val="1"/>
        <charset val="186"/>
      </rPr>
      <t>3</t>
    </r>
  </si>
  <si>
    <r>
      <t>Piemēroto (spēkā esošo) tarifu aprēķinā iekļautais tarifs vai maksa, atbilstoši kurai tiek veikti norēķini par novadītajiem notekūdeņiem, EUR/m</t>
    </r>
    <r>
      <rPr>
        <vertAlign val="superscript"/>
        <sz val="11"/>
        <color rgb="FF000000"/>
        <rFont val="Times New Roman"/>
        <family val="1"/>
        <charset val="186"/>
      </rPr>
      <t>3</t>
    </r>
  </si>
  <si>
    <r>
      <t xml:space="preserve">Lapā </t>
    </r>
    <r>
      <rPr>
        <i/>
        <sz val="11"/>
        <rFont val="Times New Roman"/>
        <family val="1"/>
        <charset val="186"/>
      </rPr>
      <t>Darbības_rezultāti</t>
    </r>
    <r>
      <rPr>
        <sz val="11"/>
        <rFont val="Times New Roman"/>
        <family val="1"/>
        <charset val="186"/>
      </rPr>
      <t xml:space="preserve"> ievada pārskata gada faktiskos saimnieciskās darbības rezultātus</t>
    </r>
  </si>
  <si>
    <t>9.</t>
  </si>
  <si>
    <t>10.</t>
  </si>
  <si>
    <t>11.</t>
  </si>
  <si>
    <t>Lietotie termini</t>
  </si>
  <si>
    <r>
      <t xml:space="preserve">Aizpilda lapu </t>
    </r>
    <r>
      <rPr>
        <i/>
        <sz val="11"/>
        <rFont val="Times New Roman"/>
        <family val="1"/>
        <charset val="186"/>
      </rPr>
      <t>Lēmuma_T_(no-līdz)</t>
    </r>
    <r>
      <rPr>
        <sz val="11"/>
        <rFont val="Times New Roman"/>
        <family val="1"/>
        <charset val="186"/>
      </rPr>
      <t>, norādot informāciju par izmaksām spēkā esošajā tarifā lielākajās izmaksu pozīcijās (aizpilda tabulas baltās šūnas)</t>
    </r>
  </si>
  <si>
    <t>M###-yy</t>
  </si>
  <si>
    <t>ENOAFUTBLM###-yy</t>
  </si>
  <si>
    <t>ENOFUTBLQ#-yy</t>
  </si>
  <si>
    <t>SYHELAFUTBLM###-yy</t>
  </si>
  <si>
    <t>SYHELFUTBLQ#-yy</t>
  </si>
  <si>
    <t>FIN-LV  delta iepriekšējos  mēnešos (max 6 mēn., agrākais no 01.06.2022.)</t>
  </si>
  <si>
    <t>Elektroenerģijas tirgotāja uzcenojums</t>
  </si>
  <si>
    <r>
      <t xml:space="preserve">Beidzoties kārtējam mēnesim, FIN-LV aprēķins jāpapildina ar papildu mēnešu datiem un </t>
    </r>
    <r>
      <rPr>
        <b/>
        <i/>
        <sz val="12"/>
        <color rgb="FFFF0000"/>
        <rFont val="Arial"/>
        <family val="2"/>
        <charset val="186"/>
      </rPr>
      <t>jākoriģē formula šūnā F42</t>
    </r>
    <r>
      <rPr>
        <i/>
        <sz val="12"/>
        <color rgb="FFFF0000"/>
        <rFont val="Arial"/>
        <family val="2"/>
        <charset val="186"/>
      </rPr>
      <t>, lai korekti tiktu aprēķināta vidējā vērtība. Sākot ar 2023.gada 1.janvāri aprēķinā jāsāk dzēst vecākā mēneša datus, lai nodrošinātu to, ka aprēķinā ir ietverti ne vairāk kā 6 iepriekšējo mēnešu dati.</t>
    </r>
  </si>
  <si>
    <t>Secība</t>
  </si>
  <si>
    <t>Fin. instruments</t>
  </si>
  <si>
    <t>Elektroniskā saite</t>
  </si>
  <si>
    <t xml:space="preserve">Ekrānšāviņš </t>
  </si>
  <si>
    <r>
      <rPr>
        <b/>
        <sz val="11"/>
        <color theme="1"/>
        <rFont val="Arial"/>
        <family val="2"/>
        <charset val="186"/>
      </rPr>
      <t>SYHELFUTBLQ#-yy</t>
    </r>
    <r>
      <rPr>
        <sz val="11"/>
        <color theme="1"/>
        <rFont val="Arial"/>
        <family val="2"/>
        <charset val="186"/>
      </rPr>
      <t xml:space="preserve">
</t>
    </r>
    <r>
      <rPr>
        <i/>
        <sz val="11"/>
        <color theme="1"/>
        <rFont val="Arial"/>
        <family val="2"/>
        <charset val="186"/>
      </rPr>
      <t>(SYHELFUTBLQ2-23, 
SYHELFUTBLQ3-23)</t>
    </r>
  </si>
  <si>
    <t>FIN-LV iepriekšējo mēnešu
Spot cenas starpība (pieejamie dati tarifu projekta / pašnoteikto tarifu aprēķina sagatavošanas brīdī)</t>
  </si>
  <si>
    <t>Darbs aprēķinu lapā!</t>
  </si>
  <si>
    <t>* Aplēsi sāk gatavot, sākot ar mēnesi, kurā plānota tarifu projekta stāšanās spēkā:
     - ja tarifi stājas spēkā ar konkrēta ceturkšņa 1.mēnesi, tad aplēsei izmanto divu kalendāro ceturkšņu prognozētās cenas;
     - ja tarifi stājas spēkā divus mēnešus pirms jauna ceturkšņa sākuma, tad aplēsei izmanto šo divu mēnešu un tiem sekojošo divu kalendāro ceturkšņu prognozētās cenas;
     - ja tarifi stājas spēkā vienu mēnesi pirms jauna ceturkšņa sākuma, tad aplēsei izmanto šī viena mēneša un tam sekojošo divu kalendāro ceturkšņu prognozētās cenas.</t>
  </si>
  <si>
    <t>** Izmantojot finanšu instrumentu datus, var gadīties, ka konkrētajā dienā darījumi ar izvēlēto finanšu instrumentu nav notikuši. Šādā gadījumā var izmantot datus par pēdējiem notikušajiem darījumiem iepriekšējās dienās. Lai šie dati parādītos meklējumos, ieteicams izņemt atzīmi izvēlnē 'Traded'.</t>
  </si>
  <si>
    <t>*** Tarifu projektā iekļaujamo gala cenu rēķina kā vidējo svērto vai vidējo aritmētisko cenu no visām iegūtajām nākotnes cenām. Vidējo svērto cenu ieteicams izmantot tad, ja elektroenerģijas patēriņā ir novērojama izteikta sezonalitāte (svēršana pēc patēriņa apjomiem). Aprēķinu lapā piedāvātais aprēķins neietver svēršanu pēc apjomiem, tādā gadījumā nepieciešams pievienot papildu rindas.</t>
  </si>
  <si>
    <t>https://www.nordpoolgroup.com/en/Market-data1/Dayahead/Area-Prices/LV/Monthly/?view=table</t>
  </si>
  <si>
    <t xml:space="preserve">2. un 4. punktā izmantots Somijas zonas finanšu instruments, kuram ir būtiski augstāka likviditāte par Latvijas zonai piesaistīto instrumentu. Tomēr elektroenerģijas cena rēķinā ir atkarīga no Latvijas zonas cenas, tāpēc papildus nepieciešams aplēsē iekļaut novērtējumu par Latvijas un Somijas cenu zonu vēsturisko cenu starpību. Tam izmantojam vidējo vērtību  periodā, kas sākas ne agrāk par 2022.gada 1.jūniju un nav ilgāks par sešiem mēnešiem.
   1) seko norādītajai saitei 
   2) izvēlas valstis 'LV' un 'FI'
   3) izvēlas periodu 'Monthly' 
   4) veic nepieciešamo salīdzinājumu par iepriekšējiem mēnešiem periodā, kas sākas ne agrāk par 2022.gada 1.jūniju un nav ilgāks par sešiem mēnešiem
      (darbs Aprēķinu lapā šūnu apgabalā C38:E43)  </t>
  </si>
  <si>
    <t xml:space="preserve"> Izmaksas sadalījumā pa pakalpojumu veidiem</t>
  </si>
  <si>
    <t>Izmaksu pamatojumam pievienots līgums ar SIA / AS "___________"</t>
  </si>
  <si>
    <t>Piemēroto (spēkā esošo) tarifu aprēķinā iekļautās elektroenerģijas cenas pamatojums</t>
  </si>
  <si>
    <t>norāda lēmumu, kuru Regulators pieņēmis kā pēdējo par komersanta ūdenssaimniecības tarifiem</t>
  </si>
  <si>
    <t>Pašnoteikto tarifu aprēķinā iekļautā elektroenerģijas cena, EUR/kWh</t>
  </si>
  <si>
    <t>Pašnoteikto tarifu aprēķinā iekļautās elektroenerģijas cenas pamatojums</t>
  </si>
  <si>
    <t>Iepirktā ūdens izmaksas, ja pakalpojumu nodrošināšanai Komersants iepērk ūdeni no cita komersanta</t>
  </si>
  <si>
    <t>Attīrīšanai novadīto notekūdeņu izmaksas, ja Komersants novada savāktos notekūdeņus cita komersanta centralizētajā kanalizācijas sistēmā</t>
  </si>
  <si>
    <t>Pārskata gada (202_.gads) fakts</t>
  </si>
  <si>
    <t>Ūdens zudumu izmaksas</t>
  </si>
  <si>
    <r>
      <t xml:space="preserve">2.punktā minētajai lapai/lapām izveido kopiju ar nosaukumu </t>
    </r>
    <r>
      <rPr>
        <i/>
        <sz val="11"/>
        <color theme="1"/>
        <rFont val="Times New Roman"/>
        <family val="1"/>
        <charset val="186"/>
      </rPr>
      <t>Elektr_IZVĒRSTI_Pašnoteiktajā_T (vairāku lapu gadījumā pievienojot papildu pazīmi (skat.2.punktu))</t>
    </r>
    <r>
      <rPr>
        <sz val="11"/>
        <color theme="1"/>
        <rFont val="Times New Roman"/>
        <family val="1"/>
        <charset val="186"/>
      </rPr>
      <t xml:space="preserve">. Nokopētajā lapā/lapās izmaiņas veic tikai šūnās, kur norādīta elektrības cena, norādot to atbilstoši lapā </t>
    </r>
    <r>
      <rPr>
        <i/>
        <sz val="11"/>
        <color theme="1"/>
        <rFont val="Times New Roman"/>
        <family val="1"/>
        <charset val="186"/>
      </rPr>
      <t>Elektr_cenas_prognoze</t>
    </r>
    <r>
      <rPr>
        <sz val="11"/>
        <color theme="1"/>
        <rFont val="Times New Roman"/>
        <family val="1"/>
        <charset val="186"/>
      </rPr>
      <t xml:space="preserve"> aprēķinātajai cenai vai atbilstoši līgumā fiksētajai elektroenerģijas cenai. Pārliecinās, vai elektroenerģijas izmaksas aprēķinās korekti, atbilstoši aktuālajai cenai. Ja nepieciešams pievieno formulas, ar kuru palīdzību tiek aprēķinātas tarifa aprēķinā iekļaujamās izmaksas. No aprēķina izslēdz obligātas iepirkuma un jaudas komponentes (OIK) (dzēšot summas, nevis rindu) un, ja nepieciešams, koriģē sadales pakalpojumu maksas komponentes, ja tām ir tikts piemērots valsts atbalsts vai ir mainījušies sadales pakalpojumu tarifi.</t>
    </r>
  </si>
  <si>
    <r>
      <t xml:space="preserve">Aizpilda lapu </t>
    </r>
    <r>
      <rPr>
        <i/>
        <sz val="11"/>
        <color theme="1"/>
        <rFont val="Times New Roman"/>
        <family val="1"/>
        <charset val="186"/>
      </rPr>
      <t>Pašnoteiktie_T_(no-līdz)</t>
    </r>
    <r>
      <rPr>
        <sz val="11"/>
        <color theme="1"/>
        <rFont val="Times New Roman"/>
        <family val="1"/>
        <charset val="186"/>
      </rPr>
      <t>, norādot peļņu EUR, kas nevar būt lielāka par spēkā esošajā tarifa aprēķinā iekļauto peļņu EUR</t>
    </r>
  </si>
  <si>
    <r>
      <rPr>
        <b/>
        <sz val="11"/>
        <color theme="1"/>
        <rFont val="Times New Roman"/>
        <family val="1"/>
        <charset val="186"/>
      </rPr>
      <t>Ar Regulatora lēmumu apstiprinātie tarifi vai Lēmuma_T</t>
    </r>
    <r>
      <rPr>
        <sz val="11"/>
        <color theme="1"/>
        <rFont val="Times New Roman"/>
        <family val="1"/>
        <charset val="186"/>
      </rPr>
      <t xml:space="preserve"> - tarifi, par kuru apstiprināšanu izdots Regulatora lēmums</t>
    </r>
  </si>
  <si>
    <r>
      <rPr>
        <b/>
        <sz val="11"/>
        <color theme="1"/>
        <rFont val="Times New Roman"/>
        <family val="1"/>
        <charset val="186"/>
      </rPr>
      <t>Piemērotie tarifi</t>
    </r>
    <r>
      <rPr>
        <sz val="11"/>
        <color theme="1"/>
        <rFont val="Times New Roman"/>
        <family val="1"/>
        <charset val="186"/>
      </rPr>
      <t xml:space="preserve"> - spēkā esoši tarifi, kas piemērojami saskaņā ar Regulatora lēmumu vai publikāciju Latvijas Vēstnesī saskaņā ar Ūdenssaimniecības pakalpojumu tarifu aprēķināšanas metodikas 6.</t>
    </r>
    <r>
      <rPr>
        <vertAlign val="superscript"/>
        <sz val="11"/>
        <color theme="1"/>
        <rFont val="Times New Roman"/>
        <family val="1"/>
        <charset val="186"/>
      </rPr>
      <t>1</t>
    </r>
    <r>
      <rPr>
        <sz val="11"/>
        <color theme="1"/>
        <rFont val="Times New Roman"/>
        <family val="1"/>
        <charset val="186"/>
      </rPr>
      <t xml:space="preserve"> nodaļu Komersanta pašnoteikto tarifu aprēķināšana un noteikšana</t>
    </r>
  </si>
  <si>
    <r>
      <t xml:space="preserve">Aizpilda lapu </t>
    </r>
    <r>
      <rPr>
        <i/>
        <sz val="11"/>
        <color theme="1"/>
        <rFont val="Times New Roman"/>
        <family val="1"/>
        <charset val="186"/>
      </rPr>
      <t>Elektr_KOPSAVILKUMS</t>
    </r>
    <r>
      <rPr>
        <sz val="11"/>
        <color theme="1"/>
        <rFont val="Times New Roman"/>
        <family val="1"/>
        <charset val="186"/>
      </rPr>
      <t xml:space="preserve">, kurā norāda:
- energoresursu izmaksas, kas iekļautas ar Regulatora lēmumu apstiprināto tarifu aprēķinā un šo tarifu spēkā stāšanās datumu;
- elektroenerģijas izmaksas piemērotajos tarifos un šo tarifu spēkā stāšanās datumu;
- elektroenerģijas izmaksas pašnoteiktajos tarifos, atbilstoši lapā/lapās </t>
    </r>
    <r>
      <rPr>
        <i/>
        <sz val="11"/>
        <color theme="1"/>
        <rFont val="Times New Roman"/>
        <family val="1"/>
        <charset val="186"/>
      </rPr>
      <t>Elektr_IZVĒRSTI</t>
    </r>
    <r>
      <rPr>
        <sz val="11"/>
        <color theme="1"/>
        <rFont val="Times New Roman"/>
        <family val="1"/>
        <charset val="186"/>
      </rPr>
      <t xml:space="preserve"> veiktajiem aprēķiniem un plānoto tarifu spēkā stāšanās datumu.</t>
    </r>
  </si>
  <si>
    <t>Izmaksu izmaiņas pašnoteiktajā tarifā, salīdzinot ar spēkā esošo tarifu (no-līdz), EUR</t>
  </si>
  <si>
    <t>Izmaksu izmaiņas pašnoteiktajā tarifā, salīdzinot ar spēkā esošo tarifu (no-līdz), %</t>
  </si>
  <si>
    <t>Izmaksu izmaiņas pašnoteiktajā tarifā, salīdzinot ar spēkā esošo tarifu (no), EUR</t>
  </si>
  <si>
    <t>Izmaksu izmaiņas pašnoteiktajā tarifā, salīdzinot ar spēkā esošo tarifu (no), %</t>
  </si>
  <si>
    <t>Pieteikuma faila tabulās jāaizpilda tikai baltās šūnas, iekrāsotās šūnas aizpildās automātiski</t>
  </si>
  <si>
    <r>
      <rPr>
        <b/>
        <sz val="11"/>
        <rFont val="Times New Roman"/>
        <family val="1"/>
        <charset val="186"/>
      </rPr>
      <t>Pašnoteiktie tarifi</t>
    </r>
    <r>
      <rPr>
        <sz val="11"/>
        <rFont val="Times New Roman"/>
        <family val="1"/>
        <charset val="186"/>
      </rPr>
      <t xml:space="preserve"> - jaunie piedāvātie tarifi, kas stāsies spēkā 30 dienu laikā pēc publikācijas Latvijas Vēstnesī, ja Regulators nebūs pieņēmis negatīvu lēmumu</t>
    </r>
  </si>
  <si>
    <t>Aprēķinu veikšanai tabulās aizpilda baltās šūnas. Gaiši pelēkajos laukos sniegts skaidrojums par to, kādos gadījumos laukus ir/nav nepieciešams aizpildīt</t>
  </si>
  <si>
    <t>Ceturksnis +2</t>
  </si>
  <si>
    <t>Ceturksnis +3</t>
  </si>
  <si>
    <t>Ceturksnis +4</t>
  </si>
  <si>
    <t>Ja prognozē tiek izmantoti 2 mēn + 2 cet, šūnā C17 izveido sasaisti ar  F42 šūnu</t>
  </si>
  <si>
    <r>
      <t xml:space="preserve">(zemāk jāizvēlas </t>
    </r>
    <r>
      <rPr>
        <b/>
        <u/>
        <sz val="12"/>
        <color rgb="FFFF0000"/>
        <rFont val="Arial"/>
        <family val="2"/>
      </rPr>
      <t>viens</t>
    </r>
    <r>
      <rPr>
        <b/>
        <sz val="12"/>
        <color rgb="FFFF0000"/>
        <rFont val="Arial"/>
        <family val="2"/>
      </rPr>
      <t xml:space="preserve"> atbilstošais scenārijs</t>
    </r>
    <r>
      <rPr>
        <sz val="10"/>
        <color rgb="FFFF0000"/>
        <rFont val="Arial"/>
        <family val="2"/>
        <charset val="186"/>
      </rPr>
      <t>)</t>
    </r>
  </si>
  <si>
    <t>oktobris</t>
  </si>
  <si>
    <r>
      <rPr>
        <b/>
        <sz val="11"/>
        <color theme="1"/>
        <rFont val="Arial"/>
        <family val="2"/>
        <charset val="186"/>
      </rPr>
      <t xml:space="preserve">Atrod </t>
    </r>
    <r>
      <rPr>
        <b/>
        <u/>
        <sz val="11"/>
        <color theme="1"/>
        <rFont val="Arial"/>
        <family val="2"/>
        <charset val="186"/>
      </rPr>
      <t>mēneša</t>
    </r>
    <r>
      <rPr>
        <b/>
        <sz val="11"/>
        <color theme="1"/>
        <rFont val="Arial"/>
        <family val="2"/>
        <charset val="186"/>
      </rPr>
      <t xml:space="preserve"> nākotnes finanšu instrumentu </t>
    </r>
    <r>
      <rPr>
        <b/>
        <u/>
        <sz val="11"/>
        <color theme="1"/>
        <rFont val="Arial"/>
        <family val="2"/>
        <charset val="186"/>
      </rPr>
      <t>ENOAFUTBLM###-yy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0"/>
        <rFont val="Arial"/>
        <family val="2"/>
        <charset val="186"/>
      </rPr>
      <t xml:space="preserve">
Vietnē http://www.nasdaqomx.com/commodities/market-prices/history:
   1) izvēlnē 'Types' izvēlas 'Month';
   2) izņem atzīmi no izvēlnes 'Traded'** (ja tā ir atzīmēta);
   3) atrod nākotnes finanšu instrumentu </t>
    </r>
    <r>
      <rPr>
        <sz val="11"/>
        <color theme="1"/>
        <rFont val="Arial"/>
        <family val="2"/>
        <charset val="186"/>
      </rPr>
      <t xml:space="preserve">ENOAFUTBLMFEB-23 un ENOAFUTBLMMAR-23 
       (skat. kolonnu DAILY FIX);
   4) rādītājus ieraksta Aprēķinu lapā attiecīgi šūnās C5 un D5 </t>
    </r>
  </si>
  <si>
    <r>
      <rPr>
        <b/>
        <sz val="11"/>
        <rFont val="Arial"/>
        <family val="2"/>
      </rPr>
      <t xml:space="preserve">Atrod </t>
    </r>
    <r>
      <rPr>
        <b/>
        <u/>
        <sz val="11"/>
        <rFont val="Arial"/>
        <family val="2"/>
      </rPr>
      <t>mēneša</t>
    </r>
    <r>
      <rPr>
        <b/>
        <sz val="11"/>
        <rFont val="Arial"/>
        <family val="2"/>
      </rPr>
      <t xml:space="preserve"> nākotnes finanšu instrumentu </t>
    </r>
    <r>
      <rPr>
        <b/>
        <u/>
        <sz val="11"/>
        <rFont val="Arial"/>
        <family val="2"/>
      </rPr>
      <t>SYHELAFUTBLM###-yy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'Month';
   2) izņem atzīmi no izvēlnes 'Traded' (ja tā ir atzīmēta);
   3) atrod nākotnes finanšu instrumentu SYHELAFUTBLMFEB-23 un 
       SYHELAFUTBLMMAR-23 (skat. kolonnu DAILY FIX);
   4) rādītājus ieraksta Aprēķinu lapā attiecīgi šūnās C12 un D12 </t>
    </r>
  </si>
  <si>
    <r>
      <rPr>
        <b/>
        <sz val="11"/>
        <color theme="1"/>
        <rFont val="Arial"/>
        <family val="2"/>
        <charset val="186"/>
      </rPr>
      <t xml:space="preserve">Atrod </t>
    </r>
    <r>
      <rPr>
        <b/>
        <u/>
        <sz val="11"/>
        <color theme="1"/>
        <rFont val="Arial"/>
        <family val="2"/>
        <charset val="186"/>
      </rPr>
      <t>ceturkšņa</t>
    </r>
    <r>
      <rPr>
        <b/>
        <sz val="11"/>
        <color theme="1"/>
        <rFont val="Arial"/>
        <family val="2"/>
        <charset val="186"/>
      </rPr>
      <t xml:space="preserve"> nākotnes finanšu instrumentu </t>
    </r>
    <r>
      <rPr>
        <b/>
        <u/>
        <sz val="11"/>
        <color theme="1"/>
        <rFont val="Arial"/>
        <family val="2"/>
        <charset val="186"/>
      </rPr>
      <t>ENOFUTBLQ#-yy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0"/>
        <rFont val="Arial"/>
        <family val="2"/>
        <charset val="186"/>
      </rPr>
      <t xml:space="preserve">
Vietnē http://www.nasdaqomx.com/commodities/market-prices/history:
   1) izvēlnē 'Types' izvēlas 'Quarter';
   2) izņem atzīmi no izvēlnes 'Traded' (ja tā ir atzīmēta);
   3) atrod nākotnes finanšu instrumentu </t>
    </r>
    <r>
      <rPr>
        <sz val="11"/>
        <color theme="1"/>
        <rFont val="Arial"/>
        <family val="2"/>
        <charset val="186"/>
      </rPr>
      <t>ENOFUTBLQ2-23, ENOFUTBLQ3-23 (skat. kolonnu DAILY FIX);
   4) rādītājus ieraksta Aprēķinu lapā attiecīgi šūnās E7, F8, G9 un H10</t>
    </r>
  </si>
  <si>
    <r>
      <rPr>
        <b/>
        <sz val="11"/>
        <color theme="1"/>
        <rFont val="Arial"/>
        <family val="2"/>
        <charset val="186"/>
      </rPr>
      <t>ENOFUTBLQ#-yy</t>
    </r>
    <r>
      <rPr>
        <sz val="10"/>
        <rFont val="Arial"/>
        <family val="2"/>
        <charset val="186"/>
      </rPr>
      <t xml:space="preserve">
</t>
    </r>
    <r>
      <rPr>
        <i/>
        <sz val="11"/>
        <color theme="1"/>
        <rFont val="Arial"/>
        <family val="2"/>
        <charset val="186"/>
      </rPr>
      <t>(ENOFUTBLQ2-23,
ENOFUTBLQ3-23)</t>
    </r>
  </si>
  <si>
    <r>
      <rPr>
        <b/>
        <sz val="11"/>
        <rFont val="Arial"/>
        <family val="2"/>
      </rPr>
      <t xml:space="preserve">Atrod </t>
    </r>
    <r>
      <rPr>
        <b/>
        <u/>
        <sz val="11"/>
        <rFont val="Arial"/>
        <family val="2"/>
      </rPr>
      <t>ceturkšņa</t>
    </r>
    <r>
      <rPr>
        <b/>
        <sz val="11"/>
        <rFont val="Arial"/>
        <family val="2"/>
      </rPr>
      <t xml:space="preserve"> nākotnes finanšu instrumentu </t>
    </r>
    <r>
      <rPr>
        <b/>
        <u/>
        <sz val="11"/>
        <rFont val="Arial"/>
        <family val="2"/>
      </rPr>
      <t>SYHELFUTBLQ#-yy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'Quarter';
   2) izņem atzīmi no izvēlnes 'Traded' (ja tā ir atzīmēta);
   3) atrod nākotnes finanšu instrumentu SYHELFUTBLQ2-23, 
       SYHELFUTBLQ3-23 (skat. kolonnu DAILY FIX);
   4) rādītājus ieraksta Aprēķinu lapā attiecīgi šūnās E14, F15, G16 un H17</t>
    </r>
  </si>
  <si>
    <r>
      <t xml:space="preserve">Summē 1+2+5 punktu cenas (mēnešiem) un 3+4+5 punktu cenas (ceturkšņiem) </t>
    </r>
    <r>
      <rPr>
        <b/>
        <sz val="11"/>
        <color theme="1"/>
        <rFont val="Arial"/>
        <family val="2"/>
        <charset val="186"/>
      </rPr>
      <t>plus elektroenerģijas tirgotāja uzcenojums</t>
    </r>
    <r>
      <rPr>
        <sz val="10"/>
        <rFont val="Arial"/>
        <family val="2"/>
        <charset val="186"/>
      </rPr>
      <t xml:space="preserve"> ***</t>
    </r>
  </si>
  <si>
    <t>finanšu instrumentu summas + eletroenerģijas tirgotāja uzcenojums</t>
  </si>
  <si>
    <t>Pārskata gada ieņēmumi no regulējamiem ūdenssaimniecības pakalpojumiem, EUR</t>
  </si>
  <si>
    <t>Pārskata gada izdevumi regulējamiem ūdenssaimniecības pakalpojumiem, EUR</t>
  </si>
  <si>
    <r>
      <rPr>
        <b/>
        <sz val="11"/>
        <color rgb="FF000000"/>
        <rFont val="Times New Roman"/>
        <family val="1"/>
        <charset val="186"/>
      </rPr>
      <t>Pamatojuma piemērs:</t>
    </r>
    <r>
      <rPr>
        <b/>
        <i/>
        <sz val="11"/>
        <color rgb="FF000000"/>
        <rFont val="Times New Roman"/>
        <family val="1"/>
        <charset val="186"/>
      </rPr>
      <t xml:space="preserve">
Ja biržas cena:</t>
    </r>
    <r>
      <rPr>
        <sz val="11"/>
        <color rgb="FF000000"/>
        <rFont val="Times New Roman"/>
        <family val="1"/>
        <charset val="186"/>
      </rPr>
      <t xml:space="preserve"> 20__.gada __.______ līgums ar SIA / AS “_______”  par elektroenerģijas piegādi no 20__.gada __._____ līdz 20__.gada __._____ atbilstoši elektroenerģijas biržas ikstundas cenai. Elektroenerģijas cena ietver tirgotāja uzcenojumu 0,____ EUR/kWh. 
Elektroenerģijas cenas aplēse tika fiksēta 20__.gada __._____.
</t>
    </r>
    <r>
      <rPr>
        <b/>
        <i/>
        <sz val="11"/>
        <color rgb="FF000000"/>
        <rFont val="Times New Roman"/>
        <family val="1"/>
        <charset val="186"/>
      </rPr>
      <t>Ja fiksētā cena:</t>
    </r>
    <r>
      <rPr>
        <i/>
        <sz val="11"/>
        <color rgb="FF000000"/>
        <rFont val="Times New Roman"/>
        <family val="1"/>
        <charset val="186"/>
      </rPr>
      <t xml:space="preserve"> </t>
    </r>
    <r>
      <rPr>
        <sz val="11"/>
        <color rgb="FF000000"/>
        <rFont val="Times New Roman"/>
        <family val="1"/>
        <charset val="186"/>
      </rPr>
      <t>20__.gada __._____ līgums ar SIA / AS “_____” par vienošanās cenu par elektroenerģijas piegādi laika periodam no 20__.gada __._____ līdz 20__.gada __._____.</t>
    </r>
  </si>
  <si>
    <t>norāda piemēroto (spēkā esošo) tarifu aprēķinā iekļautās elektroenerģijas cenas pamatojumu - līguma noslēgšanas datumu, līguma darbības periodu, elektroenerģijas piegādātāju, tirgotāja uzcenojumu un cenas aplēses veikšanas datumu (ja biržas cena)</t>
  </si>
  <si>
    <r>
      <rPr>
        <b/>
        <sz val="11"/>
        <rFont val="Times New Roman"/>
        <family val="1"/>
        <charset val="186"/>
      </rPr>
      <t>Pamatojuma piemērs:</t>
    </r>
    <r>
      <rPr>
        <b/>
        <i/>
        <sz val="11"/>
        <rFont val="Times New Roman"/>
        <family val="1"/>
        <charset val="186"/>
      </rPr>
      <t xml:space="preserve">
Ja biržas cena:</t>
    </r>
    <r>
      <rPr>
        <sz val="11"/>
        <rFont val="Times New Roman"/>
        <family val="1"/>
        <charset val="186"/>
      </rPr>
      <t xml:space="preserve"> 20__.gada __.______ līgums ar SIA / AS “_______”  par elektroenerģijas piegādi no 20__.gada __._____ līdz 20__.gada __._____ atbilstoši elektroenerģijas biržas ikstundas cenai. Elektroenerģijas cena ietver tirgotāja uzcenojumu 0,____ EUR/kWh. Līgums noslēgts iepirkuma rezultātā (iepirkuma piedāvājumu salīdzinājums pievienots pielikumā)
Elektroenerģijas cenas aplēse tika fiksēta 20__.gada __._____.
</t>
    </r>
    <r>
      <rPr>
        <b/>
        <i/>
        <sz val="11"/>
        <rFont val="Times New Roman"/>
        <family val="1"/>
        <charset val="186"/>
      </rPr>
      <t>Ja fiksētā cena:</t>
    </r>
    <r>
      <rPr>
        <i/>
        <sz val="11"/>
        <rFont val="Times New Roman"/>
        <family val="1"/>
        <charset val="186"/>
      </rPr>
      <t xml:space="preserve"> </t>
    </r>
    <r>
      <rPr>
        <sz val="11"/>
        <rFont val="Times New Roman"/>
        <family val="1"/>
        <charset val="186"/>
      </rPr>
      <t>20__.gada __._____ līgums ar SIA / AS “_____” par vienošanās cenu par elektroenerģijas piegādi laika periodam no 20__.gada __._____ līdz 20__.gada __._____.
Līgums noslēgts iepirkuma rezultātā (iepirkuma piedāvājumu salīdzinājums pievienots pielikumā)</t>
    </r>
  </si>
  <si>
    <t>norāda pašnoteikto  tarifu aprēķinā iekļautās elektroenerģijas cenas pamatojumu - līguma noslēgšanas datumu, līguma darbības periodu, elektroenerģijas piegādātāju. Tirgotāja uzcenojumu un cenas aplēses veikšanas datumu (ja biržas cena). Skaidrojumu par pretendenta izvēles procesu un piedāvājumu salīdzinājumu (var pievienot pielikumā)</t>
  </si>
  <si>
    <t>Ar Regulatora lēmumu noteiktajā tarifā</t>
  </si>
  <si>
    <t>Piemērotajā tarifā*</t>
  </si>
  <si>
    <t>Darbību apraksts
 (Elektroenerģijas cenas biržā aplēsei tarifu projektam, kas stājas spēkā 2023.gada 1.martā)*</t>
  </si>
  <si>
    <r>
      <rPr>
        <b/>
        <sz val="11"/>
        <color theme="1"/>
        <rFont val="Arial"/>
        <family val="2"/>
        <charset val="186"/>
      </rPr>
      <t>ENOAFUTBLM###-yy</t>
    </r>
    <r>
      <rPr>
        <sz val="10"/>
        <rFont val="Arial"/>
        <family val="2"/>
        <charset val="186"/>
      </rPr>
      <t xml:space="preserve">
</t>
    </r>
    <r>
      <rPr>
        <i/>
        <sz val="11"/>
        <color theme="1"/>
        <rFont val="Arial"/>
        <family val="2"/>
        <charset val="186"/>
      </rPr>
      <t xml:space="preserve">(ENOAFUTBLMMAR-23)
</t>
    </r>
  </si>
  <si>
    <r>
      <rPr>
        <b/>
        <sz val="11"/>
        <color theme="1"/>
        <rFont val="Arial"/>
        <family val="2"/>
        <charset val="186"/>
      </rPr>
      <t>SYHELAFUTBLM###-yy</t>
    </r>
    <r>
      <rPr>
        <sz val="11"/>
        <color theme="1"/>
        <rFont val="Arial"/>
        <family val="2"/>
        <charset val="186"/>
      </rPr>
      <t xml:space="preserve">
</t>
    </r>
    <r>
      <rPr>
        <i/>
        <sz val="11"/>
        <color theme="1"/>
        <rFont val="Arial"/>
        <family val="2"/>
        <charset val="186"/>
      </rPr>
      <t>(SYHELAFUTBLMMAR-23)</t>
    </r>
  </si>
  <si>
    <t>Q#-yy</t>
  </si>
  <si>
    <r>
      <rPr>
        <b/>
        <i/>
        <u/>
        <sz val="11"/>
        <color rgb="FF57257D"/>
        <rFont val="Calibri"/>
        <family val="2"/>
        <charset val="186"/>
        <scheme val="minor"/>
      </rPr>
      <t>Piezīme</t>
    </r>
    <r>
      <rPr>
        <b/>
        <i/>
        <sz val="11"/>
        <color rgb="FF57257D"/>
        <rFont val="Calibri"/>
        <family val="2"/>
        <charset val="186"/>
        <scheme val="minor"/>
      </rPr>
      <t>:</t>
    </r>
    <r>
      <rPr>
        <i/>
        <sz val="11"/>
        <color rgb="FF57257D"/>
        <rFont val="Calibri"/>
        <family val="2"/>
        <charset val="186"/>
        <scheme val="minor"/>
      </rPr>
      <t xml:space="preserve"> aplēsi sāk gatavot, sākot ar mēnesi, kurā plānota tarifu projekta stāšanās spēkā:
* Ja tarifi stājas spēkā ar konkrēta ceturkšņa 1.mēnesi, kolonnas C un D netiek aizpildītas. 
* Ja tarifu stāšanās spēkā nesakrīt ar kalendāro ceturksni, pēc nepieciešamības aizpildāmas arī C un D kolonnas:
      * ja tarifi stājas spēkā divus mēnešus pirms jauna ceturkšņa sākuma, aizpilda abas (C un D) kolonnas;
       *  ja tarifi stājas spēkā vienu mēnesi pirms jauna ceturkšņa sākuma, aizpilda tikai vienu (C vai D) kolonnu.</t>
    </r>
  </si>
  <si>
    <t>Elektroenerģijas nodoklis*</t>
  </si>
  <si>
    <t>Balansēšana un uzcenojums*</t>
  </si>
  <si>
    <t>Periodiski pārskata atbilstoši situācijai elektroenerģijas tirgū, sazinieties ar Ūdenssaimniecības pakalpojumu nodaļu</t>
  </si>
  <si>
    <r>
      <rPr>
        <b/>
        <i/>
        <u/>
        <sz val="12"/>
        <color rgb="FF57257D"/>
        <rFont val="Calibri"/>
        <family val="2"/>
        <charset val="186"/>
        <scheme val="minor"/>
      </rPr>
      <t>* Piezīme</t>
    </r>
    <r>
      <rPr>
        <i/>
        <sz val="12"/>
        <color rgb="FF57257D"/>
        <rFont val="Calibri"/>
        <family val="2"/>
        <charset val="186"/>
        <scheme val="minor"/>
      </rPr>
      <t xml:space="preserve">: ja elektroenerģijas </t>
    </r>
    <r>
      <rPr>
        <i/>
        <u/>
        <sz val="12"/>
        <color rgb="FF57257D"/>
        <rFont val="Calibri"/>
        <family val="2"/>
        <charset val="186"/>
        <scheme val="minor"/>
      </rPr>
      <t xml:space="preserve">līgums jau </t>
    </r>
    <r>
      <rPr>
        <b/>
        <i/>
        <u/>
        <sz val="12"/>
        <color rgb="FF57257D"/>
        <rFont val="Calibri"/>
        <family val="2"/>
        <charset val="186"/>
        <scheme val="minor"/>
      </rPr>
      <t>ir</t>
    </r>
    <r>
      <rPr>
        <i/>
        <u/>
        <sz val="12"/>
        <color rgb="FF57257D"/>
        <rFont val="Calibri"/>
        <family val="2"/>
        <charset val="186"/>
        <scheme val="minor"/>
      </rPr>
      <t xml:space="preserve"> noslēgts</t>
    </r>
    <r>
      <rPr>
        <i/>
        <sz val="12"/>
        <color rgb="FF57257D"/>
        <rFont val="Calibri"/>
        <family val="2"/>
        <charset val="186"/>
        <scheme val="minor"/>
      </rPr>
      <t xml:space="preserve">, 21.rindā ieraksta līgumā noteikto </t>
    </r>
    <r>
      <rPr>
        <b/>
        <i/>
        <sz val="12"/>
        <color rgb="FF57257D"/>
        <rFont val="Calibri"/>
        <family val="2"/>
        <charset val="186"/>
        <scheme val="minor"/>
      </rPr>
      <t>elektroenerģijas tirgotāja uzcenojumu</t>
    </r>
    <r>
      <rPr>
        <i/>
        <sz val="12"/>
        <color rgb="FF57257D"/>
        <rFont val="Calibri"/>
        <family val="2"/>
        <charset val="186"/>
        <scheme val="minor"/>
      </rPr>
      <t xml:space="preserve">, savukārt 22. un 23.rindu atstāj </t>
    </r>
    <r>
      <rPr>
        <b/>
        <i/>
        <sz val="12"/>
        <color rgb="FF57257D"/>
        <rFont val="Calibri"/>
        <family val="2"/>
        <charset val="186"/>
        <scheme val="minor"/>
      </rPr>
      <t>tukšu</t>
    </r>
    <r>
      <rPr>
        <i/>
        <sz val="12"/>
        <color rgb="FF57257D"/>
        <rFont val="Calibri"/>
        <family val="2"/>
        <charset val="186"/>
        <scheme val="minor"/>
      </rPr>
      <t xml:space="preserve">. Tirgotāji uzcenojumā nodokli atsevišķi neizdala.
Ja </t>
    </r>
    <r>
      <rPr>
        <i/>
        <u/>
        <sz val="12"/>
        <color rgb="FF57257D"/>
        <rFont val="Calibri"/>
        <family val="2"/>
        <charset val="186"/>
        <scheme val="minor"/>
      </rPr>
      <t xml:space="preserve">līgums vēl </t>
    </r>
    <r>
      <rPr>
        <b/>
        <i/>
        <u/>
        <sz val="12"/>
        <color rgb="FF57257D"/>
        <rFont val="Calibri"/>
        <family val="2"/>
        <charset val="186"/>
        <scheme val="minor"/>
      </rPr>
      <t xml:space="preserve">nav </t>
    </r>
    <r>
      <rPr>
        <i/>
        <u/>
        <sz val="12"/>
        <color rgb="FF57257D"/>
        <rFont val="Calibri"/>
        <family val="2"/>
        <charset val="186"/>
        <scheme val="minor"/>
      </rPr>
      <t>noslēgts</t>
    </r>
    <r>
      <rPr>
        <i/>
        <sz val="12"/>
        <color rgb="FF57257D"/>
        <rFont val="Calibri"/>
        <family val="2"/>
        <charset val="186"/>
        <scheme val="minor"/>
      </rPr>
      <t xml:space="preserve">, tad 21. rindu atstāj </t>
    </r>
    <r>
      <rPr>
        <b/>
        <i/>
        <sz val="12"/>
        <color rgb="FF57257D"/>
        <rFont val="Calibri"/>
        <family val="2"/>
        <charset val="186"/>
        <scheme val="minor"/>
      </rPr>
      <t>tukšu</t>
    </r>
    <r>
      <rPr>
        <i/>
        <sz val="12"/>
        <color rgb="FF57257D"/>
        <rFont val="Calibri"/>
        <family val="2"/>
        <charset val="186"/>
        <scheme val="minor"/>
      </rPr>
      <t xml:space="preserve"> un aizpilda 22.un 23.rindu. 22.rindā aizpildāmajās kolonnās norāda  elektroenerģijas nodokli </t>
    </r>
    <r>
      <rPr>
        <b/>
        <i/>
        <sz val="12"/>
        <color rgb="FF57257D"/>
        <rFont val="Calibri"/>
        <family val="2"/>
        <charset val="186"/>
        <scheme val="minor"/>
      </rPr>
      <t>1,01 EUR/MWh</t>
    </r>
    <r>
      <rPr>
        <i/>
        <sz val="12"/>
        <color rgb="FF57257D"/>
        <rFont val="Calibri"/>
        <family val="2"/>
        <charset val="186"/>
        <scheme val="minor"/>
      </rPr>
      <t xml:space="preserve">. 23.rindā aizpildāmajās kolonnās norādāmo vērtību noskaidro, </t>
    </r>
    <r>
      <rPr>
        <b/>
        <i/>
        <sz val="12"/>
        <color rgb="FF57257D"/>
        <rFont val="Calibri"/>
        <family val="2"/>
        <charset val="186"/>
        <scheme val="minor"/>
      </rPr>
      <t>sazinoties ar SPRK</t>
    </r>
    <r>
      <rPr>
        <i/>
        <sz val="12"/>
        <color rgb="FF57257D"/>
        <rFont val="Calibri"/>
        <family val="2"/>
        <charset val="186"/>
        <scheme val="minor"/>
      </rPr>
      <t xml:space="preserve"> Ūdenssaimniecības nodaļu.</t>
    </r>
  </si>
  <si>
    <t>novembris</t>
  </si>
  <si>
    <t>decembris</t>
  </si>
  <si>
    <t>* Ja tiek piemērots ar Regulatora lēmumu noteiktais tarifs, tad D8 šūnā norāda tādu pat cenu kā C8 šūnā.</t>
  </si>
  <si>
    <r>
      <t xml:space="preserve">Lapā </t>
    </r>
    <r>
      <rPr>
        <i/>
        <sz val="11"/>
        <rFont val="Times New Roman"/>
        <family val="1"/>
        <charset val="186"/>
      </rPr>
      <t>Pakalpojumu_apjomi</t>
    </r>
    <r>
      <rPr>
        <sz val="11"/>
        <rFont val="Times New Roman"/>
        <family val="1"/>
        <charset val="186"/>
      </rPr>
      <t xml:space="preserve"> ievada pārskata gada faktiskos pakalpojumu apjomus</t>
    </r>
  </si>
  <si>
    <r>
      <t xml:space="preserve">Ja mainījies tarifs/maksa par iepirkto ūdeni vai nodotajiem notekūdeņiem,  tad attiecīgi aizpilda baltās šūnas lapās </t>
    </r>
    <r>
      <rPr>
        <i/>
        <sz val="11"/>
        <rFont val="Times New Roman"/>
        <family val="1"/>
        <charset val="186"/>
      </rPr>
      <t>Iepirktā_ūdens_izm</t>
    </r>
    <r>
      <rPr>
        <sz val="11"/>
        <rFont val="Times New Roman"/>
        <family val="1"/>
        <charset val="186"/>
      </rPr>
      <t xml:space="preserve"> un / vai </t>
    </r>
    <r>
      <rPr>
        <i/>
        <sz val="11"/>
        <rFont val="Times New Roman"/>
        <family val="1"/>
        <charset val="186"/>
      </rPr>
      <t>Attīrīšanai_novad_notekūd_izm.</t>
    </r>
  </si>
  <si>
    <t>No tarifu projekta pieteikuma Excel faila, kas tika aizpildīts, aprēķinot tarifus, kuri apstiprināti ar Regulatora lēmumu, nokopē lapu Elektr_izvērsti un iekopē šajā failā, pārdēvējot nosaukumu uz Elektr_IZVĒRSTI_Lēmuma_T, un neveic nekādas izmaiņas šīs lapas šūnās.
Ja tarifu projekta pieteikuma Excel failā bija vairākas Elektr_izvērsti lapas (piemēram, atsevišķi ūdens ražošanai, ūdens piegādei, notekūdeņu savākšanai, notekūdeņu attīrīšanai un administrācijai), tad tās visas lapas pārkopē uz šo failu un pārdēvējot piešķir atbilstošu papildu pazīmi (piemēram, Elektr_IZVĒRSTI_Lēmuma_T_ŪR, Elektr_IZVĒRSTI_Lēmuma_T_ŪP, utt.).</t>
  </si>
  <si>
    <t>Ja saskaņā ar noslēgto līgumu par elektroenerģijas piegādi norēķini par elektroenerģiju tiek veikti atbilstoši biržas (mainīgajai) cenai, tad aizpilda lapu Elektr_cenas_prognoze, lai aprēķinātu tarifu aprēķinā iekļaujamo cenu. Secīgās darbības ērtākai elektrības cenas prognozes tabulas aizpildīšanai skatīt lapā Elektr._cenas_progn._apraksts</t>
  </si>
  <si>
    <t>Aizpilda lapā Kopsavilkums esošo tabulu baltās šūnas</t>
  </si>
  <si>
    <t xml:space="preserve">Šo pieteikuma formu izmanto, ja pašnoteikto tarifu aprēķinā iekļautās izmaksas 
salīdzinājumā ar Regulatora lēmumu apstiprināto tarifu aprēķinā iekļautajām izmaksām PALIELINĀS
Saskaņā ar Ūdenssaimniecības pakalpojumu tarifu aprēķināšanas metodikas 78.9, ja pašnoteikto tarifu aprēķinā kopējās izmaksas palielinās salīdzinājumā ar Regulatora lēmumu apstiprināto tarifu aprēķinā izmantotajām kopējām izmaksām, Komersants var pārskatīt peļņas apmēru, ievērojot nosacījumu, ka peļņa euro izteiksmē nedrīkst pārsniegt to peļņas apmēru euro izteiksmē, kādu Regulators atzina par pamatotu, pieņemot lēmumu par tarifu apstiprināšanu. </t>
  </si>
  <si>
    <r>
      <t>Paziņojums par pašnoteiktajiem tarifiem (</t>
    </r>
    <r>
      <rPr>
        <i/>
        <sz val="11"/>
        <color rgb="FF000000"/>
        <rFont val="Times New Roman"/>
        <family val="1"/>
        <charset val="186"/>
      </rPr>
      <t>tiks</t>
    </r>
    <r>
      <rPr>
        <sz val="11"/>
        <color rgb="FF000000"/>
        <rFont val="Times New Roman"/>
        <family val="1"/>
        <charset val="186"/>
      </rPr>
      <t xml:space="preserve">) publicēts oficiālajā izdevumā </t>
    </r>
    <r>
      <rPr>
        <u/>
        <sz val="11"/>
        <color rgb="FF000000"/>
        <rFont val="Times New Roman"/>
        <family val="1"/>
        <charset val="186"/>
      </rPr>
      <t>“Latvijas Vēstnesis”</t>
    </r>
  </si>
  <si>
    <r>
      <t>Paziņojums par pašnoteiktajiem tarifiem (</t>
    </r>
    <r>
      <rPr>
        <i/>
        <sz val="11"/>
        <color rgb="FF000000"/>
        <rFont val="Times New Roman"/>
        <family val="1"/>
        <charset val="186"/>
      </rPr>
      <t>tiks</t>
    </r>
    <r>
      <rPr>
        <sz val="11"/>
        <color rgb="FF000000"/>
        <rFont val="Times New Roman"/>
        <family val="1"/>
        <charset val="186"/>
      </rPr>
      <t xml:space="preserve">) publicēts </t>
    </r>
    <r>
      <rPr>
        <u/>
        <sz val="11"/>
        <color rgb="FF000000"/>
        <rFont val="Times New Roman"/>
        <family val="1"/>
        <charset val="186"/>
      </rPr>
      <t>pakalpojumu sniedzēja tīmekļvietnē</t>
    </r>
  </si>
  <si>
    <r>
      <t>Paziņojums par pašnoteiktajiem tarifiem (</t>
    </r>
    <r>
      <rPr>
        <i/>
        <sz val="11"/>
        <color rgb="FF000000"/>
        <rFont val="Times New Roman"/>
        <family val="1"/>
        <charset val="186"/>
      </rPr>
      <t>tiks</t>
    </r>
    <r>
      <rPr>
        <sz val="11"/>
        <color rgb="FF000000"/>
        <rFont val="Times New Roman"/>
        <family val="1"/>
        <charset val="186"/>
      </rPr>
      <t xml:space="preserve">) nosūtīts publicēšanai </t>
    </r>
    <r>
      <rPr>
        <u/>
        <sz val="11"/>
        <color rgb="FF000000"/>
        <rFont val="Times New Roman"/>
        <family val="1"/>
        <charset val="186"/>
      </rPr>
      <t>pašvaldības tīmekļvietnē</t>
    </r>
  </si>
  <si>
    <t>2022.</t>
  </si>
  <si>
    <t>janvāris</t>
  </si>
  <si>
    <t>2023.</t>
  </si>
  <si>
    <t>februāris</t>
  </si>
  <si>
    <t>Paziņojums par pašnoteiktajiem tarifiem oficiālajā izdevumā “Latvijas Vēstnesis”</t>
  </si>
  <si>
    <t>norāda publikāciju, kuru komersants ir publicējis oficiālajā izdevuma "Latvijas Vēstnesis" par pašnoteikto tarifu, ja tas ir spēkā šā pieteikuma iesniegšanas brīdī</t>
  </si>
  <si>
    <t>202_.gada __._____ sludinājums izdevumā "Latvijas vēstnesis" (Oficiālās publikācijas Nr.: 202_/__.___)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</si>
</sst>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Ls &quot;* #,##0.00_-;&quot;-Ls &quot;* #,##0.00_-;_-&quot;Ls &quot;* \-??_-;_-@_-"/>
    <numFmt numFmtId="165" formatCode="0.0%"/>
    <numFmt numFmtId="166" formatCode="0.0"/>
    <numFmt numFmtId="167" formatCode="#,##0.0000"/>
    <numFmt numFmtId="168" formatCode="#,##0.000"/>
    <numFmt numFmtId="169" formatCode="[$-F800]dddd\,\ mmmm\ dd\,\ yyyy"/>
    <numFmt numFmtId="170" formatCode="#,##0.00000"/>
    <numFmt numFmtId="171" formatCode="0.000"/>
  </numFmts>
  <fonts count="105"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charset val="186"/>
    </font>
    <font>
      <sz val="10"/>
      <name val="Tahoma"/>
      <family val="2"/>
      <charset val="186"/>
    </font>
    <font>
      <sz val="10"/>
      <name val="Times New Roman"/>
      <family val="1"/>
      <charset val="186"/>
    </font>
    <font>
      <vertAlign val="superscript"/>
      <sz val="10"/>
      <name val="Times New Roman"/>
      <family val="1"/>
      <charset val="186"/>
    </font>
    <font>
      <b/>
      <sz val="10"/>
      <name val="Times New Roman"/>
      <family val="1"/>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9"/>
      <name val="Times New Roman"/>
      <family val="1"/>
      <charset val="186"/>
    </font>
    <font>
      <b/>
      <i/>
      <sz val="11"/>
      <name val="Times New Roman"/>
      <family val="1"/>
      <charset val="186"/>
    </font>
    <font>
      <sz val="11"/>
      <name val="Times New Roman"/>
      <family val="1"/>
      <charset val="186"/>
    </font>
    <font>
      <sz val="14"/>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i/>
      <sz val="11"/>
      <color rgb="FFFF0000"/>
      <name val="Tahoma"/>
      <family val="2"/>
      <charset val="186"/>
    </font>
    <font>
      <b/>
      <sz val="16"/>
      <name val="Tahoma"/>
      <family val="2"/>
      <charset val="186"/>
    </font>
    <font>
      <b/>
      <sz val="10"/>
      <color rgb="FFFF0000"/>
      <name val="Arial"/>
      <family val="2"/>
      <charset val="186"/>
    </font>
    <font>
      <sz val="10"/>
      <name val="Arial"/>
      <family val="2"/>
    </font>
    <font>
      <sz val="8"/>
      <name val="Arial"/>
      <family val="2"/>
      <charset val="186"/>
    </font>
    <font>
      <i/>
      <sz val="11"/>
      <name val="Times New Roman"/>
      <family val="1"/>
      <charset val="186"/>
    </font>
    <font>
      <vertAlign val="superscript"/>
      <sz val="11"/>
      <name val="Times New Roman"/>
      <family val="1"/>
      <charset val="186"/>
    </font>
    <font>
      <sz val="10"/>
      <color rgb="FF000000"/>
      <name val="Arial"/>
      <family val="2"/>
      <charset val="186"/>
    </font>
    <font>
      <i/>
      <sz val="11"/>
      <color rgb="FF7F7F7F"/>
      <name val="Calibri"/>
      <family val="2"/>
      <charset val="186"/>
    </font>
    <font>
      <sz val="11"/>
      <color rgb="FF000000"/>
      <name val="Times New Roman"/>
      <family val="1"/>
      <charset val="186"/>
    </font>
    <font>
      <sz val="12"/>
      <name val="Times New Roman"/>
      <family val="1"/>
      <charset val="186"/>
    </font>
    <font>
      <b/>
      <u/>
      <sz val="11"/>
      <name val="Times New Roman"/>
      <family val="1"/>
      <charset val="186"/>
    </font>
    <font>
      <vertAlign val="superscript"/>
      <sz val="11"/>
      <color rgb="FF000000"/>
      <name val="Times New Roman"/>
      <family val="1"/>
      <charset val="186"/>
    </font>
    <font>
      <vertAlign val="superscript"/>
      <sz val="9"/>
      <name val="Times New Roman"/>
      <family val="1"/>
      <charset val="186"/>
    </font>
    <font>
      <b/>
      <i/>
      <vertAlign val="superscript"/>
      <sz val="11"/>
      <name val="Times New Roman"/>
      <family val="1"/>
      <charset val="186"/>
    </font>
    <font>
      <i/>
      <sz val="11"/>
      <color rgb="FF000000"/>
      <name val="Times New Roman"/>
      <family val="1"/>
      <charset val="186"/>
    </font>
    <font>
      <b/>
      <i/>
      <sz val="11"/>
      <color rgb="FF000000"/>
      <name val="Times New Roman"/>
      <family val="1"/>
      <charset val="186"/>
    </font>
    <font>
      <sz val="8"/>
      <name val="Times New Roman"/>
      <family val="1"/>
      <charset val="186"/>
    </font>
    <font>
      <b/>
      <sz val="11"/>
      <color rgb="FFFF0000"/>
      <name val="Times New Roman"/>
      <family val="1"/>
      <charset val="186"/>
    </font>
    <font>
      <b/>
      <sz val="8"/>
      <color rgb="FFFF0000"/>
      <name val="Times New Roman"/>
      <family val="1"/>
      <charset val="186"/>
    </font>
    <font>
      <sz val="11"/>
      <color theme="1"/>
      <name val="Arial"/>
      <family val="2"/>
    </font>
    <font>
      <b/>
      <sz val="14"/>
      <color theme="4"/>
      <name val="Arial"/>
      <family val="2"/>
      <charset val="186"/>
    </font>
    <font>
      <sz val="11"/>
      <color theme="0"/>
      <name val="Arial"/>
      <family val="2"/>
    </font>
    <font>
      <u/>
      <sz val="11"/>
      <color theme="10"/>
      <name val="Arial"/>
      <family val="2"/>
    </font>
    <font>
      <sz val="11"/>
      <color rgb="FFFF0000"/>
      <name val="Arial"/>
      <family val="2"/>
    </font>
    <font>
      <sz val="11"/>
      <color theme="1"/>
      <name val="Calibri"/>
      <family val="2"/>
      <scheme val="minor"/>
    </font>
    <font>
      <b/>
      <sz val="12"/>
      <name val="Calibri"/>
      <family val="2"/>
      <charset val="186"/>
      <scheme val="minor"/>
    </font>
    <font>
      <i/>
      <sz val="11"/>
      <color theme="1"/>
      <name val="Arial"/>
      <family val="2"/>
      <charset val="186"/>
    </font>
    <font>
      <b/>
      <sz val="12"/>
      <color theme="1"/>
      <name val="Calibri"/>
      <family val="2"/>
      <charset val="186"/>
      <scheme val="minor"/>
    </font>
    <font>
      <sz val="12"/>
      <name val="Calibri"/>
      <family val="2"/>
      <charset val="186"/>
      <scheme val="minor"/>
    </font>
    <font>
      <sz val="12"/>
      <color theme="1"/>
      <name val="Calibri"/>
      <family val="2"/>
      <scheme val="minor"/>
    </font>
    <font>
      <sz val="12"/>
      <color theme="1"/>
      <name val="Calibri"/>
      <family val="2"/>
      <charset val="186"/>
      <scheme val="minor"/>
    </font>
    <font>
      <sz val="12"/>
      <color rgb="FFFF0000"/>
      <name val="Calibri"/>
      <family val="2"/>
      <charset val="186"/>
      <scheme val="minor"/>
    </font>
    <font>
      <sz val="12"/>
      <color theme="8"/>
      <name val="Calibri"/>
      <family val="2"/>
      <charset val="186"/>
      <scheme val="minor"/>
    </font>
    <font>
      <b/>
      <sz val="12"/>
      <color theme="4"/>
      <name val="Calibri"/>
      <family val="2"/>
      <charset val="186"/>
      <scheme val="minor"/>
    </font>
    <font>
      <sz val="11"/>
      <color theme="0" tint="-0.34998626667073579"/>
      <name val="Arial"/>
      <family val="2"/>
    </font>
    <font>
      <sz val="11"/>
      <color theme="1"/>
      <name val="Arial"/>
      <family val="2"/>
      <charset val="186"/>
    </font>
    <font>
      <b/>
      <sz val="12"/>
      <color rgb="FFFF0000"/>
      <name val="Arial"/>
      <family val="2"/>
    </font>
    <font>
      <b/>
      <u/>
      <sz val="12"/>
      <color rgb="FFFF0000"/>
      <name val="Arial"/>
      <family val="2"/>
    </font>
    <font>
      <b/>
      <sz val="11"/>
      <color rgb="FFFF0000"/>
      <name val="Arial"/>
      <family val="2"/>
      <charset val="186"/>
    </font>
    <font>
      <sz val="11"/>
      <color theme="0" tint="-0.499984740745262"/>
      <name val="Arial"/>
      <family val="2"/>
    </font>
    <font>
      <b/>
      <sz val="12"/>
      <color theme="4"/>
      <name val="Arial"/>
      <family val="2"/>
      <charset val="186"/>
    </font>
    <font>
      <b/>
      <sz val="11"/>
      <color theme="1"/>
      <name val="Arial"/>
      <family val="2"/>
      <charset val="186"/>
    </font>
    <font>
      <b/>
      <sz val="11"/>
      <color theme="1"/>
      <name val="Calibri"/>
      <family val="2"/>
      <charset val="186"/>
      <scheme val="minor"/>
    </font>
    <font>
      <b/>
      <sz val="12"/>
      <color theme="1"/>
      <name val="Arial"/>
      <family val="2"/>
      <charset val="186"/>
    </font>
    <font>
      <sz val="8"/>
      <color rgb="FFFF0000"/>
      <name val="Times New Roman"/>
      <family val="1"/>
      <charset val="186"/>
    </font>
    <font>
      <sz val="11"/>
      <color indexed="8"/>
      <name val="Times New Roman"/>
      <family val="1"/>
      <charset val="186"/>
    </font>
    <font>
      <b/>
      <sz val="11"/>
      <color indexed="8"/>
      <name val="Times New Roman"/>
      <family val="1"/>
      <charset val="186"/>
    </font>
    <font>
      <sz val="12"/>
      <color indexed="8"/>
      <name val="Times New Roman"/>
      <family val="1"/>
      <charset val="186"/>
    </font>
    <font>
      <b/>
      <sz val="12"/>
      <color indexed="8"/>
      <name val="Times New Roman"/>
      <family val="1"/>
      <charset val="186"/>
    </font>
    <font>
      <b/>
      <vertAlign val="superscript"/>
      <sz val="12"/>
      <name val="Times New Roman"/>
      <family val="1"/>
      <charset val="186"/>
    </font>
    <font>
      <sz val="8"/>
      <color theme="1"/>
      <name val="Times New Roman"/>
      <family val="1"/>
      <charset val="186"/>
    </font>
    <font>
      <sz val="11"/>
      <color theme="1"/>
      <name val="Times New Roman"/>
      <family val="1"/>
      <charset val="186"/>
    </font>
    <font>
      <i/>
      <sz val="8"/>
      <name val="Times New Roman"/>
      <family val="1"/>
      <charset val="186"/>
    </font>
    <font>
      <i/>
      <sz val="12"/>
      <color rgb="FFFF0000"/>
      <name val="Arial"/>
      <family val="2"/>
      <charset val="186"/>
    </font>
    <font>
      <b/>
      <i/>
      <sz val="12"/>
      <color rgb="FFFF0000"/>
      <name val="Arial"/>
      <family val="2"/>
      <charset val="186"/>
    </font>
    <font>
      <b/>
      <u/>
      <sz val="11"/>
      <color theme="1"/>
      <name val="Arial"/>
      <family val="2"/>
      <charset val="186"/>
    </font>
    <font>
      <i/>
      <sz val="11"/>
      <name val="Arial"/>
      <family val="2"/>
      <charset val="186"/>
    </font>
    <font>
      <sz val="10"/>
      <color rgb="FFFF0000"/>
      <name val="Arial"/>
      <family val="2"/>
      <charset val="186"/>
    </font>
    <font>
      <b/>
      <sz val="9"/>
      <name val="Times New Roman"/>
      <family val="1"/>
      <charset val="186"/>
    </font>
    <font>
      <b/>
      <i/>
      <sz val="8"/>
      <name val="Times New Roman"/>
      <family val="1"/>
      <charset val="186"/>
    </font>
    <font>
      <b/>
      <sz val="11"/>
      <color rgb="FF000000"/>
      <name val="Times New Roman"/>
      <family val="1"/>
      <charset val="186"/>
    </font>
    <font>
      <i/>
      <sz val="11"/>
      <color theme="1"/>
      <name val="Times New Roman"/>
      <family val="1"/>
      <charset val="186"/>
    </font>
    <font>
      <b/>
      <sz val="11"/>
      <color theme="1"/>
      <name val="Times New Roman"/>
      <family val="1"/>
      <charset val="186"/>
    </font>
    <font>
      <vertAlign val="superscript"/>
      <sz val="11"/>
      <color theme="1"/>
      <name val="Times New Roman"/>
      <family val="1"/>
      <charset val="186"/>
    </font>
    <font>
      <b/>
      <sz val="11"/>
      <color rgb="FFC00000"/>
      <name val="Times New Roman"/>
      <family val="1"/>
      <charset val="186"/>
    </font>
    <font>
      <b/>
      <sz val="14"/>
      <color rgb="FFFF0000"/>
      <name val="Arial"/>
      <family val="2"/>
      <charset val="186"/>
    </font>
    <font>
      <sz val="11"/>
      <name val="Arial"/>
      <family val="2"/>
    </font>
    <font>
      <b/>
      <sz val="11"/>
      <name val="Arial"/>
      <family val="2"/>
    </font>
    <font>
      <b/>
      <u/>
      <sz val="11"/>
      <name val="Arial"/>
      <family val="2"/>
    </font>
    <font>
      <i/>
      <sz val="11"/>
      <name val="Arial"/>
      <family val="2"/>
    </font>
    <font>
      <i/>
      <sz val="11"/>
      <color rgb="FF57257D"/>
      <name val="Calibri"/>
      <family val="2"/>
      <charset val="186"/>
      <scheme val="minor"/>
    </font>
    <font>
      <b/>
      <i/>
      <u/>
      <sz val="11"/>
      <color rgb="FF57257D"/>
      <name val="Calibri"/>
      <family val="2"/>
      <charset val="186"/>
      <scheme val="minor"/>
    </font>
    <font>
      <b/>
      <i/>
      <sz val="11"/>
      <color rgb="FF57257D"/>
      <name val="Calibri"/>
      <family val="2"/>
      <charset val="186"/>
      <scheme val="minor"/>
    </font>
    <font>
      <i/>
      <sz val="11"/>
      <color rgb="FF7030A0"/>
      <name val="Arial"/>
      <family val="2"/>
      <charset val="186"/>
    </font>
    <font>
      <i/>
      <sz val="12"/>
      <color theme="1" tint="0.34998626667073579"/>
      <name val="Calibri"/>
      <family val="2"/>
      <charset val="186"/>
      <scheme val="minor"/>
    </font>
    <font>
      <i/>
      <sz val="12"/>
      <color rgb="FF57257D"/>
      <name val="Calibri"/>
      <family val="2"/>
      <charset val="186"/>
      <scheme val="minor"/>
    </font>
    <font>
      <b/>
      <i/>
      <u/>
      <sz val="12"/>
      <color rgb="FF57257D"/>
      <name val="Calibri"/>
      <family val="2"/>
      <charset val="186"/>
      <scheme val="minor"/>
    </font>
    <font>
      <i/>
      <u/>
      <sz val="12"/>
      <color rgb="FF57257D"/>
      <name val="Calibri"/>
      <family val="2"/>
      <charset val="186"/>
      <scheme val="minor"/>
    </font>
    <font>
      <b/>
      <i/>
      <sz val="12"/>
      <color rgb="FF57257D"/>
      <name val="Calibri"/>
      <family val="2"/>
      <charset val="186"/>
      <scheme val="minor"/>
    </font>
    <font>
      <sz val="11"/>
      <color rgb="FF001C37"/>
      <name val="Arial"/>
      <family val="2"/>
      <charset val="186"/>
    </font>
    <font>
      <i/>
      <sz val="10"/>
      <name val="Times New Roman"/>
      <family val="1"/>
      <charset val="186"/>
    </font>
    <font>
      <u/>
      <sz val="11"/>
      <color rgb="FF000000"/>
      <name val="Times New Roman"/>
      <family val="1"/>
      <charset val="186"/>
    </font>
    <font>
      <sz val="11"/>
      <name val="Arial"/>
      <family val="2"/>
      <charset val="186"/>
    </font>
  </fonts>
  <fills count="21">
    <fill>
      <patternFill patternType="none"/>
    </fill>
    <fill>
      <patternFill patternType="gray125"/>
    </fill>
    <fill>
      <patternFill patternType="solid">
        <fgColor rgb="FFECF2FA"/>
        <bgColor rgb="FFDCE6F2"/>
      </patternFill>
    </fill>
    <fill>
      <patternFill patternType="solid">
        <fgColor rgb="FFB9CDE5"/>
        <bgColor rgb="FFC0C0C0"/>
      </patternFill>
    </fill>
    <fill>
      <patternFill patternType="solid">
        <fgColor rgb="FFE6B9B8"/>
        <bgColor rgb="FFC0C0C0"/>
      </patternFill>
    </fill>
    <fill>
      <patternFill patternType="solid">
        <fgColor theme="0"/>
        <bgColor indexed="64"/>
      </patternFill>
    </fill>
    <fill>
      <patternFill patternType="solid">
        <fgColor theme="0"/>
        <bgColor rgb="FFDCE6F2"/>
      </patternFill>
    </fill>
    <fill>
      <patternFill patternType="solid">
        <fgColor theme="5" tint="0.79998168889431442"/>
        <bgColor rgb="FFDCE6F2"/>
      </patternFill>
    </fill>
    <fill>
      <patternFill patternType="solid">
        <fgColor theme="5" tint="0.79998168889431442"/>
        <bgColor indexed="64"/>
      </patternFill>
    </fill>
    <fill>
      <patternFill patternType="solid">
        <fgColor rgb="FFFFFF00"/>
        <bgColor indexed="64"/>
      </patternFill>
    </fill>
    <fill>
      <patternFill patternType="solid">
        <fgColor rgb="FFEDF0F9"/>
        <bgColor indexed="64"/>
      </patternFill>
    </fill>
    <fill>
      <patternFill patternType="solid">
        <fgColor rgb="FFEDF0F9"/>
        <bgColor rgb="FFDCE6F2"/>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59999389629810485"/>
        <bgColor rgb="FFDCE6F2"/>
      </patternFill>
    </fill>
    <fill>
      <patternFill patternType="solid">
        <fgColor theme="8" tint="0.59999389629810485"/>
        <bgColor indexed="64"/>
      </patternFill>
    </fill>
    <fill>
      <patternFill patternType="solid">
        <fgColor theme="9" tint="0.59999389629810485"/>
        <bgColor rgb="FFDCE6F2"/>
      </patternFill>
    </fill>
    <fill>
      <patternFill patternType="solid">
        <fgColor rgb="FFFFFFCC"/>
        <bgColor indexed="64"/>
      </patternFill>
    </fill>
    <fill>
      <patternFill patternType="solid">
        <fgColor theme="9" tint="0.79998168889431442"/>
        <bgColor indexed="64"/>
      </patternFill>
    </fill>
    <fill>
      <patternFill patternType="solid">
        <fgColor rgb="FFFFFFCC"/>
        <bgColor rgb="FFDCE6F2"/>
      </patternFill>
    </fill>
    <fill>
      <patternFill patternType="solid">
        <fgColor rgb="FF92D05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auto="1"/>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7">
    <xf numFmtId="0" fontId="0" fillId="0" borderId="0"/>
    <xf numFmtId="9" fontId="3" fillId="0" borderId="0" applyBorder="0" applyProtection="0"/>
    <xf numFmtId="164" fontId="3" fillId="0" borderId="0" applyBorder="0" applyProtection="0"/>
    <xf numFmtId="0" fontId="3" fillId="0" borderId="0"/>
    <xf numFmtId="0" fontId="4" fillId="0" borderId="0"/>
    <xf numFmtId="0" fontId="3" fillId="0" borderId="0"/>
    <xf numFmtId="0" fontId="24" fillId="0" borderId="0"/>
    <xf numFmtId="0" fontId="2" fillId="0" borderId="0"/>
    <xf numFmtId="0" fontId="1" fillId="0" borderId="0"/>
    <xf numFmtId="9" fontId="1" fillId="0" borderId="0" applyFont="0" applyFill="0" applyBorder="0" applyAlignment="0" applyProtection="0"/>
    <xf numFmtId="0" fontId="28" fillId="0" borderId="0"/>
    <xf numFmtId="0" fontId="1" fillId="0" borderId="0"/>
    <xf numFmtId="0" fontId="29" fillId="0" borderId="0"/>
    <xf numFmtId="43" fontId="28" fillId="0" borderId="0" applyFont="0" applyFill="0" applyBorder="0" applyAlignment="0" applyProtection="0"/>
    <xf numFmtId="0" fontId="41" fillId="0" borderId="0"/>
    <xf numFmtId="0" fontId="44" fillId="0" borderId="0" applyNumberFormat="0" applyFill="0" applyBorder="0" applyAlignment="0" applyProtection="0"/>
    <xf numFmtId="0" fontId="46" fillId="0" borderId="0"/>
  </cellStyleXfs>
  <cellXfs count="382">
    <xf numFmtId="0" fontId="0" fillId="0" borderId="0" xfId="0"/>
    <xf numFmtId="3" fontId="5" fillId="2" borderId="1" xfId="0" applyNumberFormat="1" applyFont="1" applyFill="1" applyBorder="1" applyAlignment="1">
      <alignment horizontal="center"/>
    </xf>
    <xf numFmtId="0" fontId="0" fillId="0" borderId="0" xfId="0" applyAlignment="1" applyProtection="1">
      <alignment horizontal="center"/>
      <protection locked="0"/>
    </xf>
    <xf numFmtId="0" fontId="0" fillId="0" borderId="0" xfId="0" applyProtection="1">
      <protection locked="0"/>
    </xf>
    <xf numFmtId="0" fontId="5" fillId="0" borderId="0" xfId="0" applyFont="1" applyProtection="1">
      <protection locked="0"/>
    </xf>
    <xf numFmtId="2" fontId="7" fillId="2" borderId="1" xfId="0" applyNumberFormat="1" applyFont="1" applyFill="1" applyBorder="1" applyAlignment="1">
      <alignment horizontal="center"/>
    </xf>
    <xf numFmtId="0" fontId="5" fillId="0" borderId="0" xfId="0" applyFont="1" applyAlignment="1" applyProtection="1">
      <alignment horizontal="center"/>
      <protection locked="0"/>
    </xf>
    <xf numFmtId="0" fontId="8" fillId="0" borderId="0" xfId="2" applyNumberFormat="1" applyFont="1" applyBorder="1" applyAlignment="1" applyProtection="1">
      <alignment horizontal="left"/>
      <protection locked="0"/>
    </xf>
    <xf numFmtId="10" fontId="5" fillId="0" borderId="0" xfId="0" applyNumberFormat="1" applyFont="1" applyAlignment="1" applyProtection="1">
      <alignment horizontal="center"/>
      <protection locked="0"/>
    </xf>
    <xf numFmtId="0" fontId="13" fillId="0" borderId="0" xfId="0" applyFont="1" applyAlignment="1" applyProtection="1">
      <alignment horizontal="center"/>
      <protection locked="0"/>
    </xf>
    <xf numFmtId="0" fontId="5" fillId="0" borderId="0" xfId="2" applyNumberFormat="1" applyFont="1" applyBorder="1" applyProtection="1">
      <protection locked="0"/>
    </xf>
    <xf numFmtId="0" fontId="7" fillId="0" borderId="0" xfId="0" applyFont="1" applyAlignment="1" applyProtection="1">
      <alignment horizontal="right"/>
      <protection locked="0"/>
    </xf>
    <xf numFmtId="0" fontId="16" fillId="0" borderId="0" xfId="2" applyNumberFormat="1" applyFont="1" applyBorder="1" applyProtection="1">
      <protection locked="0"/>
    </xf>
    <xf numFmtId="0" fontId="5" fillId="0" borderId="0" xfId="0" applyFont="1" applyAlignment="1" applyProtection="1">
      <alignment horizontal="right"/>
      <protection locked="0"/>
    </xf>
    <xf numFmtId="0" fontId="5" fillId="0" borderId="0" xfId="0" applyFont="1" applyAlignment="1">
      <alignment horizontal="right"/>
    </xf>
    <xf numFmtId="0" fontId="5" fillId="0" borderId="0" xfId="2" applyNumberFormat="1" applyFont="1" applyBorder="1" applyProtection="1"/>
    <xf numFmtId="0" fontId="5" fillId="2" borderId="2" xfId="0" applyFont="1" applyFill="1" applyBorder="1" applyAlignment="1">
      <alignment horizontal="center" vertical="center" wrapText="1"/>
    </xf>
    <xf numFmtId="0" fontId="5" fillId="2" borderId="0" xfId="2" applyNumberFormat="1" applyFont="1" applyFill="1" applyBorder="1" applyProtection="1"/>
    <xf numFmtId="3" fontId="19" fillId="2" borderId="1" xfId="0" applyNumberFormat="1" applyFont="1" applyFill="1" applyBorder="1" applyAlignment="1">
      <alignment horizontal="center"/>
    </xf>
    <xf numFmtId="4" fontId="19" fillId="2" borderId="1" xfId="0" applyNumberFormat="1" applyFont="1" applyFill="1" applyBorder="1" applyAlignment="1">
      <alignment horizontal="center"/>
    </xf>
    <xf numFmtId="3" fontId="5" fillId="0" borderId="0" xfId="2" applyNumberFormat="1" applyFont="1" applyBorder="1" applyProtection="1"/>
    <xf numFmtId="0" fontId="5" fillId="0" borderId="0" xfId="0" applyFont="1"/>
    <xf numFmtId="2" fontId="5" fillId="0" borderId="0" xfId="0" applyNumberFormat="1" applyFont="1" applyAlignment="1">
      <alignment horizontal="center"/>
    </xf>
    <xf numFmtId="2" fontId="5" fillId="2" borderId="0" xfId="0" applyNumberFormat="1" applyFont="1" applyFill="1" applyAlignment="1">
      <alignment horizontal="center"/>
    </xf>
    <xf numFmtId="0" fontId="12" fillId="0" borderId="0" xfId="0" applyFont="1"/>
    <xf numFmtId="0" fontId="5" fillId="2" borderId="0" xfId="2" applyNumberFormat="1" applyFont="1" applyFill="1" applyBorder="1" applyAlignment="1" applyProtection="1">
      <alignment wrapText="1"/>
    </xf>
    <xf numFmtId="0" fontId="7" fillId="0" borderId="0" xfId="0" applyFont="1" applyAlignment="1">
      <alignment horizontal="right"/>
    </xf>
    <xf numFmtId="0" fontId="5" fillId="0" borderId="0" xfId="2" applyNumberFormat="1" applyFont="1" applyBorder="1" applyAlignment="1" applyProtection="1">
      <alignment horizontal="right"/>
    </xf>
    <xf numFmtId="0" fontId="20" fillId="0" borderId="0" xfId="2" applyNumberFormat="1" applyFont="1" applyBorder="1" applyAlignment="1" applyProtection="1">
      <alignment horizontal="center"/>
      <protection locked="0"/>
    </xf>
    <xf numFmtId="0" fontId="12" fillId="0" borderId="0" xfId="2" applyNumberFormat="1" applyFont="1" applyBorder="1" applyProtection="1">
      <protection locked="0"/>
    </xf>
    <xf numFmtId="0" fontId="5" fillId="0" borderId="0" xfId="2" applyNumberFormat="1" applyFont="1" applyBorder="1" applyAlignment="1" applyProtection="1">
      <alignment wrapText="1"/>
      <protection locked="0"/>
    </xf>
    <xf numFmtId="0" fontId="15" fillId="2" borderId="1" xfId="0" applyFont="1" applyFill="1" applyBorder="1" applyAlignment="1">
      <alignment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wrapText="1"/>
    </xf>
    <xf numFmtId="3" fontId="11" fillId="2" borderId="1" xfId="0" applyNumberFormat="1" applyFont="1" applyFill="1" applyBorder="1" applyAlignment="1">
      <alignment horizontal="center" vertical="center"/>
    </xf>
    <xf numFmtId="9" fontId="11" fillId="2" borderId="1" xfId="0" applyNumberFormat="1" applyFont="1" applyFill="1" applyBorder="1" applyAlignment="1">
      <alignment horizontal="center" vertical="center"/>
    </xf>
    <xf numFmtId="3" fontId="15" fillId="0" borderId="1" xfId="0" applyNumberFormat="1" applyFont="1" applyBorder="1" applyAlignment="1" applyProtection="1">
      <alignment horizontal="center" vertical="center"/>
      <protection locked="0"/>
    </xf>
    <xf numFmtId="165" fontId="15" fillId="2" borderId="1" xfId="0" applyNumberFormat="1" applyFont="1" applyFill="1" applyBorder="1" applyAlignment="1">
      <alignment horizontal="center" vertical="center"/>
    </xf>
    <xf numFmtId="3"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xf>
    <xf numFmtId="0" fontId="9" fillId="0" borderId="0" xfId="0" applyFont="1" applyProtection="1">
      <protection locked="0"/>
    </xf>
    <xf numFmtId="0" fontId="5" fillId="0" borderId="0" xfId="2" applyNumberFormat="1" applyFont="1" applyBorder="1" applyAlignment="1" applyProtection="1">
      <alignment wrapText="1"/>
    </xf>
    <xf numFmtId="0" fontId="4" fillId="0" borderId="0" xfId="0" applyFont="1" applyAlignment="1" applyProtection="1">
      <alignment horizontal="center"/>
      <protection locked="0"/>
    </xf>
    <xf numFmtId="0" fontId="4" fillId="0" borderId="0" xfId="0" applyFont="1" applyProtection="1">
      <protection locked="0"/>
    </xf>
    <xf numFmtId="3" fontId="15" fillId="0" borderId="1" xfId="0" applyNumberFormat="1" applyFont="1" applyBorder="1" applyAlignment="1" applyProtection="1">
      <alignment horizontal="center"/>
      <protection locked="0"/>
    </xf>
    <xf numFmtId="0" fontId="7" fillId="0" borderId="0" xfId="2" applyNumberFormat="1" applyFont="1" applyBorder="1" applyProtection="1"/>
    <xf numFmtId="0" fontId="9" fillId="0" borderId="0" xfId="0" applyFont="1"/>
    <xf numFmtId="165" fontId="5" fillId="0" borderId="0" xfId="0" applyNumberFormat="1" applyFont="1" applyProtection="1">
      <protection locked="0"/>
    </xf>
    <xf numFmtId="4" fontId="7" fillId="2" borderId="1" xfId="0" applyNumberFormat="1" applyFont="1" applyFill="1" applyBorder="1" applyAlignment="1">
      <alignment horizontal="center" wrapText="1"/>
    </xf>
    <xf numFmtId="0" fontId="22" fillId="0" borderId="0" xfId="0" applyFont="1"/>
    <xf numFmtId="3" fontId="5" fillId="0" borderId="0" xfId="0" applyNumberFormat="1" applyFont="1" applyProtection="1">
      <protection locked="0"/>
    </xf>
    <xf numFmtId="3" fontId="5" fillId="0" borderId="0" xfId="2" applyNumberFormat="1" applyFont="1" applyBorder="1" applyProtection="1">
      <protection locked="0"/>
    </xf>
    <xf numFmtId="0" fontId="0" fillId="0" borderId="0" xfId="0" applyAlignment="1">
      <alignment horizontal="center"/>
    </xf>
    <xf numFmtId="0" fontId="26" fillId="0" borderId="0" xfId="0" applyFont="1" applyProtection="1">
      <protection locked="0"/>
    </xf>
    <xf numFmtId="0" fontId="30" fillId="5" borderId="0" xfId="0" applyFont="1" applyFill="1" applyAlignment="1">
      <alignment horizontal="left" vertical="center"/>
    </xf>
    <xf numFmtId="4" fontId="30" fillId="5" borderId="0" xfId="0" applyNumberFormat="1" applyFont="1" applyFill="1" applyAlignment="1">
      <alignment horizontal="center" vertical="center"/>
    </xf>
    <xf numFmtId="0" fontId="30" fillId="5" borderId="0" xfId="0" applyFont="1" applyFill="1" applyAlignment="1">
      <alignment horizontal="center" vertical="center"/>
    </xf>
    <xf numFmtId="9" fontId="15" fillId="5" borderId="0" xfId="1" applyFont="1" applyFill="1" applyBorder="1" applyAlignment="1">
      <alignment horizontal="center" vertical="center"/>
    </xf>
    <xf numFmtId="0" fontId="0" fillId="5" borderId="0" xfId="0" applyFill="1"/>
    <xf numFmtId="4" fontId="30" fillId="10" borderId="7" xfId="0" applyNumberFormat="1" applyFont="1" applyFill="1" applyBorder="1" applyAlignment="1">
      <alignment horizontal="center" vertical="center"/>
    </xf>
    <xf numFmtId="2" fontId="30" fillId="10" borderId="6" xfId="0" applyNumberFormat="1" applyFont="1" applyFill="1" applyBorder="1" applyAlignment="1">
      <alignment horizontal="center" vertical="center"/>
    </xf>
    <xf numFmtId="9" fontId="15" fillId="10" borderId="6" xfId="1" applyFont="1" applyFill="1" applyBorder="1" applyAlignment="1">
      <alignment horizontal="center" vertical="center"/>
    </xf>
    <xf numFmtId="0" fontId="10" fillId="11" borderId="1" xfId="0" applyFont="1" applyFill="1" applyBorder="1" applyAlignment="1">
      <alignment horizontal="center" vertical="center"/>
    </xf>
    <xf numFmtId="0" fontId="5" fillId="11" borderId="1" xfId="0" applyFont="1" applyFill="1" applyBorder="1" applyAlignment="1">
      <alignment horizontal="center" vertical="center" wrapText="1"/>
    </xf>
    <xf numFmtId="0" fontId="14" fillId="11" borderId="1" xfId="0" applyFont="1" applyFill="1" applyBorder="1" applyAlignment="1">
      <alignment horizontal="left" wrapText="1"/>
    </xf>
    <xf numFmtId="0" fontId="14" fillId="11" borderId="1" xfId="0" applyFont="1" applyFill="1" applyBorder="1" applyAlignment="1">
      <alignment horizontal="left"/>
    </xf>
    <xf numFmtId="0" fontId="15" fillId="11" borderId="1" xfId="0" applyFont="1" applyFill="1" applyBorder="1" applyAlignment="1">
      <alignment horizontal="left" wrapText="1" indent="1"/>
    </xf>
    <xf numFmtId="0" fontId="8" fillId="11" borderId="1" xfId="0" applyFont="1" applyFill="1" applyBorder="1" applyAlignment="1">
      <alignment horizontal="left"/>
    </xf>
    <xf numFmtId="0" fontId="14" fillId="11" borderId="1" xfId="0" applyFont="1" applyFill="1" applyBorder="1" applyAlignment="1">
      <alignment horizontal="left" vertical="center" wrapText="1"/>
    </xf>
    <xf numFmtId="0" fontId="8" fillId="11" borderId="1" xfId="0" applyFont="1" applyFill="1" applyBorder="1" applyAlignment="1">
      <alignment horizontal="left" wrapText="1"/>
    </xf>
    <xf numFmtId="0" fontId="5" fillId="11" borderId="1" xfId="0" applyFont="1" applyFill="1" applyBorder="1" applyAlignment="1">
      <alignment horizontal="left"/>
    </xf>
    <xf numFmtId="0" fontId="5" fillId="11" borderId="1" xfId="0" applyFont="1" applyFill="1" applyBorder="1" applyAlignment="1">
      <alignment horizontal="left" wrapText="1"/>
    </xf>
    <xf numFmtId="4" fontId="7" fillId="11" borderId="1" xfId="0" applyNumberFormat="1" applyFont="1" applyFill="1" applyBorder="1" applyAlignment="1">
      <alignment horizontal="center" wrapText="1"/>
    </xf>
    <xf numFmtId="2" fontId="7" fillId="11" borderId="2" xfId="0" applyNumberFormat="1" applyFont="1" applyFill="1" applyBorder="1" applyAlignment="1">
      <alignment horizontal="center"/>
    </xf>
    <xf numFmtId="3" fontId="5" fillId="11" borderId="1" xfId="0" applyNumberFormat="1" applyFont="1" applyFill="1" applyBorder="1" applyAlignment="1">
      <alignment horizontal="center"/>
    </xf>
    <xf numFmtId="3" fontId="8" fillId="11" borderId="1" xfId="0" applyNumberFormat="1" applyFont="1" applyFill="1" applyBorder="1" applyAlignment="1">
      <alignment horizontal="center"/>
    </xf>
    <xf numFmtId="3" fontId="5" fillId="11" borderId="1" xfId="2" applyNumberFormat="1" applyFont="1" applyFill="1" applyBorder="1" applyAlignment="1" applyProtection="1">
      <alignment horizontal="center"/>
    </xf>
    <xf numFmtId="3" fontId="19" fillId="11" borderId="1" xfId="0" applyNumberFormat="1" applyFont="1" applyFill="1" applyBorder="1" applyAlignment="1">
      <alignment horizontal="center"/>
    </xf>
    <xf numFmtId="3" fontId="19" fillId="10" borderId="1" xfId="1" applyNumberFormat="1" applyFont="1" applyFill="1" applyBorder="1" applyAlignment="1" applyProtection="1">
      <alignment horizontal="center"/>
      <protection locked="0"/>
    </xf>
    <xf numFmtId="9" fontId="15" fillId="10" borderId="1" xfId="1" applyFont="1" applyFill="1" applyBorder="1" applyAlignment="1" applyProtection="1">
      <alignment horizontal="center" vertical="center"/>
    </xf>
    <xf numFmtId="0" fontId="15" fillId="11" borderId="1" xfId="0" applyFont="1" applyFill="1" applyBorder="1" applyAlignment="1">
      <alignment horizontal="left" vertical="center" wrapText="1" indent="1"/>
    </xf>
    <xf numFmtId="0" fontId="15" fillId="10" borderId="1" xfId="0" applyFont="1" applyFill="1" applyBorder="1" applyAlignment="1">
      <alignment horizontal="center" vertical="center"/>
    </xf>
    <xf numFmtId="3" fontId="15" fillId="11" borderId="1" xfId="0" applyNumberFormat="1" applyFont="1" applyFill="1" applyBorder="1" applyAlignment="1">
      <alignment horizontal="center" vertical="center" wrapText="1"/>
    </xf>
    <xf numFmtId="0" fontId="15" fillId="10" borderId="1" xfId="0" applyFont="1" applyFill="1" applyBorder="1" applyAlignment="1">
      <alignment horizontal="center" vertical="center" wrapText="1"/>
    </xf>
    <xf numFmtId="3" fontId="15" fillId="10" borderId="1" xfId="0" applyNumberFormat="1" applyFont="1" applyFill="1" applyBorder="1" applyAlignment="1">
      <alignment horizontal="center" vertical="center"/>
    </xf>
    <xf numFmtId="9" fontId="15" fillId="10" borderId="1" xfId="1" applyFont="1" applyFill="1" applyBorder="1" applyAlignment="1">
      <alignment horizontal="center" vertical="center"/>
    </xf>
    <xf numFmtId="0" fontId="0" fillId="5" borderId="0" xfId="0" applyFill="1" applyProtection="1">
      <protection locked="0"/>
    </xf>
    <xf numFmtId="0" fontId="13" fillId="0" borderId="0" xfId="0" applyFont="1" applyAlignment="1" applyProtection="1">
      <alignment wrapText="1"/>
      <protection locked="0"/>
    </xf>
    <xf numFmtId="3" fontId="19" fillId="6" borderId="1" xfId="0" applyNumberFormat="1" applyFont="1" applyFill="1" applyBorder="1" applyAlignment="1" applyProtection="1">
      <alignment horizontal="center"/>
      <protection locked="0"/>
    </xf>
    <xf numFmtId="3" fontId="5" fillId="6" borderId="1" xfId="0" applyNumberFormat="1" applyFont="1" applyFill="1" applyBorder="1" applyAlignment="1" applyProtection="1">
      <alignment horizontal="center"/>
      <protection locked="0"/>
    </xf>
    <xf numFmtId="0" fontId="15" fillId="11" borderId="1" xfId="0" applyFont="1" applyFill="1" applyBorder="1" applyAlignment="1" applyProtection="1">
      <alignment horizontal="center" vertical="center" wrapText="1"/>
      <protection locked="0"/>
    </xf>
    <xf numFmtId="3" fontId="11" fillId="6" borderId="1" xfId="0" applyNumberFormat="1" applyFont="1" applyFill="1" applyBorder="1" applyAlignment="1" applyProtection="1">
      <alignment horizontal="center" vertical="center" wrapText="1"/>
      <protection locked="0"/>
    </xf>
    <xf numFmtId="3" fontId="15" fillId="6" borderId="1" xfId="0" applyNumberFormat="1"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1"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vertical="center" wrapText="1"/>
    </xf>
    <xf numFmtId="9" fontId="5" fillId="10" borderId="1" xfId="1" applyFont="1" applyFill="1" applyBorder="1" applyAlignment="1" applyProtection="1">
      <alignment horizontal="center"/>
    </xf>
    <xf numFmtId="0" fontId="15" fillId="11" borderId="1" xfId="0" applyFont="1" applyFill="1" applyBorder="1" applyAlignment="1">
      <alignment horizontal="center"/>
    </xf>
    <xf numFmtId="0" fontId="15" fillId="10" borderId="1" xfId="0" applyFont="1" applyFill="1" applyBorder="1" applyAlignment="1">
      <alignment wrapText="1"/>
    </xf>
    <xf numFmtId="3" fontId="11" fillId="10" borderId="1" xfId="0" applyNumberFormat="1" applyFont="1" applyFill="1" applyBorder="1" applyAlignment="1">
      <alignment horizontal="center" wrapText="1"/>
    </xf>
    <xf numFmtId="0" fontId="5" fillId="10" borderId="0" xfId="0" applyFont="1" applyFill="1"/>
    <xf numFmtId="0" fontId="26" fillId="10" borderId="1" xfId="0" applyFont="1" applyFill="1" applyBorder="1" applyAlignment="1">
      <alignment horizontal="right"/>
    </xf>
    <xf numFmtId="10"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4" fillId="0" borderId="0" xfId="0" applyFont="1"/>
    <xf numFmtId="0" fontId="22" fillId="0" borderId="0" xfId="0" applyFont="1" applyAlignment="1">
      <alignment horizontal="left"/>
    </xf>
    <xf numFmtId="0" fontId="4" fillId="0" borderId="0" xfId="0" applyFont="1" applyAlignment="1">
      <alignment horizontal="left"/>
    </xf>
    <xf numFmtId="0" fontId="15" fillId="11" borderId="1" xfId="0" applyFont="1" applyFill="1" applyBorder="1"/>
    <xf numFmtId="0" fontId="15" fillId="11" borderId="1" xfId="0" applyFont="1" applyFill="1" applyBorder="1" applyAlignment="1">
      <alignment horizontal="right" wrapText="1"/>
    </xf>
    <xf numFmtId="3" fontId="15" fillId="11" borderId="1" xfId="0" applyNumberFormat="1" applyFont="1" applyFill="1" applyBorder="1" applyAlignment="1">
      <alignment horizontal="center"/>
    </xf>
    <xf numFmtId="0" fontId="11" fillId="7" borderId="1" xfId="0" applyFont="1" applyFill="1" applyBorder="1" applyAlignment="1">
      <alignment horizontal="center" vertical="center" wrapText="1"/>
    </xf>
    <xf numFmtId="0" fontId="11" fillId="7" borderId="1" xfId="0" applyFont="1" applyFill="1" applyBorder="1" applyAlignment="1">
      <alignment vertical="center" wrapText="1"/>
    </xf>
    <xf numFmtId="167" fontId="11" fillId="8" borderId="1" xfId="0" applyNumberFormat="1" applyFont="1" applyFill="1" applyBorder="1" applyAlignment="1">
      <alignment horizontal="center" vertical="center" wrapText="1"/>
    </xf>
    <xf numFmtId="3" fontId="11" fillId="11" borderId="1" xfId="0" applyNumberFormat="1" applyFont="1" applyFill="1" applyBorder="1" applyAlignment="1">
      <alignment horizontal="center" vertical="center" wrapText="1"/>
    </xf>
    <xf numFmtId="0" fontId="20" fillId="10" borderId="1" xfId="2" applyNumberFormat="1" applyFont="1" applyFill="1" applyBorder="1" applyAlignment="1" applyProtection="1">
      <alignment horizontal="right" wrapText="1"/>
    </xf>
    <xf numFmtId="3" fontId="20" fillId="10" borderId="1" xfId="2" applyNumberFormat="1" applyFont="1" applyFill="1" applyBorder="1" applyAlignment="1" applyProtection="1">
      <alignment horizontal="center"/>
    </xf>
    <xf numFmtId="168" fontId="20" fillId="10" borderId="1" xfId="2" applyNumberFormat="1" applyFont="1" applyFill="1" applyBorder="1" applyAlignment="1" applyProtection="1">
      <alignment horizontal="center"/>
    </xf>
    <xf numFmtId="9" fontId="20" fillId="10" borderId="1" xfId="1" applyFont="1" applyFill="1" applyBorder="1" applyAlignment="1" applyProtection="1">
      <alignment horizontal="center"/>
    </xf>
    <xf numFmtId="0" fontId="26" fillId="0" borderId="0" xfId="0" applyFont="1"/>
    <xf numFmtId="0" fontId="13" fillId="0" borderId="0" xfId="0" applyFont="1" applyAlignment="1">
      <alignment horizontal="right"/>
    </xf>
    <xf numFmtId="0" fontId="13" fillId="0" borderId="0" xfId="0" applyFont="1" applyAlignment="1">
      <alignment horizontal="center"/>
    </xf>
    <xf numFmtId="0" fontId="16" fillId="0" borderId="0" xfId="2" applyNumberFormat="1" applyFont="1" applyBorder="1" applyProtection="1"/>
    <xf numFmtId="0" fontId="8" fillId="0" borderId="0" xfId="2" applyNumberFormat="1" applyFont="1" applyBorder="1" applyAlignment="1" applyProtection="1">
      <alignment horizontal="left"/>
    </xf>
    <xf numFmtId="0" fontId="20" fillId="0" borderId="0" xfId="2" applyNumberFormat="1" applyFont="1" applyBorder="1" applyAlignment="1" applyProtection="1">
      <alignment horizontal="center"/>
    </xf>
    <xf numFmtId="0" fontId="12" fillId="0" borderId="0" xfId="2" applyNumberFormat="1" applyFont="1" applyBorder="1" applyProtection="1"/>
    <xf numFmtId="165" fontId="5" fillId="0" borderId="0" xfId="0" applyNumberFormat="1" applyFont="1"/>
    <xf numFmtId="0" fontId="20" fillId="10" borderId="17" xfId="0" applyFont="1" applyFill="1" applyBorder="1" applyAlignment="1">
      <alignment horizontal="center" vertical="center" wrapText="1"/>
    </xf>
    <xf numFmtId="0" fontId="20" fillId="10" borderId="16" xfId="0" applyFont="1" applyFill="1" applyBorder="1" applyAlignment="1">
      <alignment horizontal="center" vertical="center" wrapText="1"/>
    </xf>
    <xf numFmtId="3" fontId="5" fillId="11" borderId="19" xfId="0" applyNumberFormat="1" applyFont="1" applyFill="1" applyBorder="1" applyAlignment="1">
      <alignment horizontal="center" vertical="center" wrapText="1"/>
    </xf>
    <xf numFmtId="0" fontId="15" fillId="10" borderId="2" xfId="2" applyNumberFormat="1" applyFont="1" applyFill="1" applyBorder="1" applyAlignment="1" applyProtection="1">
      <alignment horizontal="center" vertical="center"/>
    </xf>
    <xf numFmtId="0" fontId="5" fillId="11" borderId="19" xfId="0" applyFont="1" applyFill="1" applyBorder="1" applyAlignment="1">
      <alignment horizontal="center" vertical="center" wrapText="1"/>
    </xf>
    <xf numFmtId="3" fontId="5" fillId="11"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3" fontId="19" fillId="11" borderId="1" xfId="0" applyNumberFormat="1" applyFont="1" applyFill="1" applyBorder="1" applyAlignment="1" applyProtection="1">
      <alignment horizontal="center"/>
      <protection locked="0"/>
    </xf>
    <xf numFmtId="0" fontId="23" fillId="0" borderId="0" xfId="0" applyFont="1" applyProtection="1">
      <protection locked="0"/>
    </xf>
    <xf numFmtId="0" fontId="5" fillId="10" borderId="19" xfId="2" applyNumberFormat="1" applyFont="1" applyFill="1" applyBorder="1" applyAlignment="1" applyProtection="1">
      <alignment horizontal="center"/>
    </xf>
    <xf numFmtId="0" fontId="41" fillId="5" borderId="0" xfId="14" applyFill="1"/>
    <xf numFmtId="3" fontId="19" fillId="0" borderId="1" xfId="1" applyNumberFormat="1" applyFont="1" applyBorder="1" applyAlignment="1" applyProtection="1">
      <alignment horizontal="center"/>
      <protection locked="0"/>
    </xf>
    <xf numFmtId="10" fontId="14" fillId="11" borderId="1" xfId="0" applyNumberFormat="1" applyFont="1" applyFill="1" applyBorder="1" applyAlignment="1">
      <alignment horizont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15" fillId="0" borderId="0" xfId="0" applyFont="1"/>
    <xf numFmtId="0" fontId="5" fillId="0" borderId="0" xfId="0" applyFont="1" applyAlignment="1">
      <alignment vertical="center"/>
    </xf>
    <xf numFmtId="0" fontId="15" fillId="0" borderId="1" xfId="0" applyFont="1" applyBorder="1" applyAlignment="1">
      <alignment vertical="center"/>
    </xf>
    <xf numFmtId="0" fontId="5" fillId="0" borderId="1" xfId="0" applyFont="1" applyBorder="1" applyAlignment="1">
      <alignment horizontal="center" vertical="center"/>
    </xf>
    <xf numFmtId="0" fontId="15" fillId="10" borderId="2" xfId="2" applyNumberFormat="1" applyFont="1" applyFill="1" applyBorder="1" applyAlignment="1" applyProtection="1">
      <alignment horizontal="center" vertical="center" wrapText="1"/>
    </xf>
    <xf numFmtId="0" fontId="10" fillId="11" borderId="1" xfId="0" applyFont="1" applyFill="1" applyBorder="1" applyAlignment="1">
      <alignment horizontal="left" vertical="center"/>
    </xf>
    <xf numFmtId="0" fontId="15" fillId="11" borderId="1" xfId="0" applyFont="1" applyFill="1" applyBorder="1" applyAlignment="1">
      <alignment horizontal="left" vertical="center"/>
    </xf>
    <xf numFmtId="0" fontId="10" fillId="11" borderId="1" xfId="0" applyFont="1" applyFill="1" applyBorder="1" applyAlignment="1">
      <alignment horizontal="left" vertical="center" wrapText="1"/>
    </xf>
    <xf numFmtId="3" fontId="7" fillId="11" borderId="1" xfId="0" applyNumberFormat="1" applyFont="1" applyFill="1" applyBorder="1" applyAlignment="1">
      <alignment horizontal="center" vertical="center"/>
    </xf>
    <xf numFmtId="4" fontId="7" fillId="11" borderId="1" xfId="0" applyNumberFormat="1" applyFont="1" applyFill="1" applyBorder="1" applyAlignment="1">
      <alignment horizontal="center" vertical="center"/>
    </xf>
    <xf numFmtId="9" fontId="11" fillId="10" borderId="1" xfId="1" applyFont="1" applyFill="1" applyBorder="1" applyAlignment="1" applyProtection="1">
      <alignment horizontal="center" vertical="center"/>
    </xf>
    <xf numFmtId="0" fontId="15" fillId="11" borderId="1" xfId="0" applyFont="1" applyFill="1" applyBorder="1" applyAlignment="1">
      <alignment horizontal="left" vertical="center" wrapText="1"/>
    </xf>
    <xf numFmtId="3" fontId="5" fillId="11" borderId="1" xfId="0" applyNumberFormat="1" applyFont="1" applyFill="1" applyBorder="1" applyAlignment="1">
      <alignment horizontal="center" vertical="center"/>
    </xf>
    <xf numFmtId="10" fontId="5" fillId="11" borderId="1" xfId="0" applyNumberFormat="1" applyFont="1" applyFill="1" applyBorder="1" applyAlignment="1">
      <alignment horizontal="center" vertical="center"/>
    </xf>
    <xf numFmtId="0" fontId="7" fillId="0" borderId="0" xfId="2" applyNumberFormat="1" applyFont="1" applyBorder="1" applyProtection="1">
      <protection locked="0"/>
    </xf>
    <xf numFmtId="0" fontId="74" fillId="10" borderId="16" xfId="0" applyFont="1" applyFill="1" applyBorder="1" applyAlignment="1">
      <alignment horizontal="center" vertical="center" wrapText="1"/>
    </xf>
    <xf numFmtId="49" fontId="74" fillId="10" borderId="18" xfId="0" applyNumberFormat="1" applyFont="1" applyFill="1" applyBorder="1" applyAlignment="1">
      <alignment horizontal="center" vertical="center" wrapText="1"/>
    </xf>
    <xf numFmtId="0" fontId="15" fillId="14" borderId="2" xfId="0" applyFont="1" applyFill="1" applyBorder="1" applyAlignment="1">
      <alignment vertical="center" wrapText="1"/>
    </xf>
    <xf numFmtId="0" fontId="38" fillId="15" borderId="20" xfId="0" applyFont="1" applyFill="1" applyBorder="1" applyAlignment="1" applyProtection="1">
      <alignment vertical="center" wrapText="1"/>
      <protection locked="0"/>
    </xf>
    <xf numFmtId="0" fontId="15" fillId="14" borderId="20" xfId="0" applyFont="1" applyFill="1" applyBorder="1" applyAlignment="1">
      <alignment vertical="center" wrapText="1"/>
    </xf>
    <xf numFmtId="0" fontId="15" fillId="14" borderId="19" xfId="0" applyFont="1" applyFill="1" applyBorder="1" applyAlignment="1">
      <alignment vertical="center" wrapText="1"/>
    </xf>
    <xf numFmtId="0" fontId="39" fillId="16" borderId="2" xfId="0" applyFont="1" applyFill="1" applyBorder="1" applyAlignment="1">
      <alignment vertical="center" wrapText="1"/>
    </xf>
    <xf numFmtId="0" fontId="39" fillId="16" borderId="20" xfId="0" applyFont="1" applyFill="1" applyBorder="1" applyAlignment="1">
      <alignment vertical="center" wrapText="1"/>
    </xf>
    <xf numFmtId="0" fontId="73" fillId="16" borderId="20" xfId="0" applyFont="1" applyFill="1" applyBorder="1" applyAlignment="1">
      <alignment vertical="center" wrapText="1"/>
    </xf>
    <xf numFmtId="0" fontId="72" fillId="16" borderId="20" xfId="0" applyFont="1" applyFill="1" applyBorder="1" applyAlignment="1" applyProtection="1">
      <alignment vertical="center" wrapText="1"/>
      <protection locked="0"/>
    </xf>
    <xf numFmtId="0" fontId="39" fillId="16" borderId="19" xfId="0" applyFont="1" applyFill="1" applyBorder="1" applyAlignment="1">
      <alignment vertical="center" wrapText="1"/>
    </xf>
    <xf numFmtId="2" fontId="5" fillId="0" borderId="0" xfId="2" applyNumberFormat="1" applyFont="1" applyBorder="1" applyProtection="1">
      <protection locked="0"/>
    </xf>
    <xf numFmtId="0" fontId="65" fillId="12" borderId="1" xfId="14" applyFont="1" applyFill="1" applyBorder="1" applyAlignment="1">
      <alignment horizontal="center" vertical="center"/>
    </xf>
    <xf numFmtId="0" fontId="65" fillId="12" borderId="1" xfId="14" applyFont="1" applyFill="1" applyBorder="1" applyAlignment="1">
      <alignment horizontal="center" vertical="center" wrapText="1"/>
    </xf>
    <xf numFmtId="0" fontId="65" fillId="12" borderId="3" xfId="14" applyFont="1" applyFill="1" applyBorder="1" applyAlignment="1">
      <alignment horizontal="center" vertical="center"/>
    </xf>
    <xf numFmtId="0" fontId="41" fillId="5" borderId="1" xfId="14" applyFill="1" applyBorder="1" applyAlignment="1">
      <alignment horizontal="center" vertical="center"/>
    </xf>
    <xf numFmtId="0" fontId="57" fillId="5" borderId="1" xfId="14" applyFont="1" applyFill="1" applyBorder="1" applyAlignment="1">
      <alignment horizontal="left" vertical="center" wrapText="1"/>
    </xf>
    <xf numFmtId="0" fontId="57" fillId="5" borderId="1" xfId="14" applyFont="1" applyFill="1" applyBorder="1" applyAlignment="1">
      <alignment horizontal="center" vertical="center" wrapText="1"/>
    </xf>
    <xf numFmtId="0" fontId="44" fillId="5" borderId="3" xfId="15" applyFill="1" applyBorder="1" applyAlignment="1">
      <alignment horizontal="center" vertical="center"/>
    </xf>
    <xf numFmtId="0" fontId="41" fillId="5" borderId="1" xfId="14" applyFill="1" applyBorder="1"/>
    <xf numFmtId="0" fontId="44" fillId="5" borderId="0" xfId="15" applyFill="1" applyAlignment="1">
      <alignment horizontal="center" vertical="center" wrapText="1"/>
    </xf>
    <xf numFmtId="0" fontId="77" fillId="5" borderId="3" xfId="14" applyFont="1" applyFill="1" applyBorder="1" applyAlignment="1">
      <alignment horizontal="center" vertical="center"/>
    </xf>
    <xf numFmtId="0" fontId="41" fillId="5" borderId="0" xfId="14" applyFill="1" applyAlignment="1">
      <alignment horizontal="center" vertical="center"/>
    </xf>
    <xf numFmtId="0" fontId="41" fillId="5" borderId="1" xfId="14" applyFill="1" applyBorder="1" applyAlignment="1">
      <alignment horizontal="left" vertical="center" wrapText="1"/>
    </xf>
    <xf numFmtId="0" fontId="41" fillId="5" borderId="1" xfId="14" applyFill="1" applyBorder="1" applyAlignment="1">
      <alignment horizontal="center" vertical="center" wrapText="1"/>
    </xf>
    <xf numFmtId="0" fontId="65" fillId="5" borderId="0" xfId="14" applyFont="1" applyFill="1"/>
    <xf numFmtId="0" fontId="60" fillId="5" borderId="0" xfId="14" applyFont="1" applyFill="1"/>
    <xf numFmtId="0" fontId="79" fillId="0" borderId="0" xfId="0" applyFont="1" applyProtection="1">
      <protection locked="0"/>
    </xf>
    <xf numFmtId="9" fontId="3" fillId="0" borderId="0" xfId="1" applyProtection="1">
      <protection locked="0"/>
    </xf>
    <xf numFmtId="0" fontId="80" fillId="10" borderId="17" xfId="0" applyFont="1" applyFill="1" applyBorder="1" applyAlignment="1">
      <alignment horizontal="center" vertical="center" wrapText="1"/>
    </xf>
    <xf numFmtId="0" fontId="80" fillId="10" borderId="18" xfId="0" applyFont="1" applyFill="1" applyBorder="1" applyAlignment="1">
      <alignment horizontal="center" vertical="center" wrapText="1"/>
    </xf>
    <xf numFmtId="0" fontId="81" fillId="10" borderId="18" xfId="0" applyFont="1" applyFill="1" applyBorder="1" applyAlignment="1">
      <alignment horizontal="center" vertical="center" wrapText="1"/>
    </xf>
    <xf numFmtId="4" fontId="82" fillId="10" borderId="6" xfId="0" applyNumberFormat="1" applyFont="1" applyFill="1" applyBorder="1" applyAlignment="1">
      <alignment horizontal="center" vertical="center"/>
    </xf>
    <xf numFmtId="0" fontId="73" fillId="0" borderId="1" xfId="0" applyFont="1" applyBorder="1" applyAlignment="1">
      <alignment vertical="center" wrapText="1"/>
    </xf>
    <xf numFmtId="0" fontId="73" fillId="0" borderId="1" xfId="0" applyFont="1" applyBorder="1" applyAlignment="1">
      <alignment vertical="center"/>
    </xf>
    <xf numFmtId="0" fontId="15" fillId="11" borderId="3" xfId="0" applyFont="1" applyFill="1" applyBorder="1" applyAlignment="1">
      <alignment vertical="center" wrapText="1"/>
    </xf>
    <xf numFmtId="0" fontId="15" fillId="11" borderId="3" xfId="0" applyFont="1" applyFill="1" applyBorder="1"/>
    <xf numFmtId="0" fontId="15" fillId="0" borderId="0" xfId="0" applyFont="1" applyAlignment="1">
      <alignment horizontal="left"/>
    </xf>
    <xf numFmtId="0" fontId="17" fillId="18" borderId="0" xfId="2" applyNumberFormat="1" applyFont="1" applyFill="1" applyBorder="1" applyAlignment="1" applyProtection="1">
      <alignment horizontal="right"/>
    </xf>
    <xf numFmtId="0" fontId="17" fillId="18" borderId="0" xfId="2" applyNumberFormat="1" applyFont="1" applyFill="1" applyBorder="1" applyProtection="1"/>
    <xf numFmtId="0" fontId="17" fillId="18" borderId="0" xfId="2" applyNumberFormat="1" applyFont="1" applyFill="1" applyBorder="1" applyProtection="1">
      <protection locked="0"/>
    </xf>
    <xf numFmtId="0" fontId="17" fillId="17" borderId="0" xfId="2" applyNumberFormat="1" applyFont="1" applyFill="1" applyBorder="1" applyAlignment="1" applyProtection="1">
      <alignment horizontal="right"/>
    </xf>
    <xf numFmtId="0" fontId="17" fillId="17" borderId="0" xfId="2" applyNumberFormat="1" applyFont="1" applyFill="1" applyBorder="1" applyProtection="1"/>
    <xf numFmtId="0" fontId="17" fillId="17" borderId="0" xfId="2" applyNumberFormat="1" applyFont="1" applyFill="1" applyBorder="1" applyProtection="1">
      <protection locked="0"/>
    </xf>
    <xf numFmtId="0" fontId="39" fillId="19" borderId="2" xfId="0" applyFont="1" applyFill="1" applyBorder="1" applyAlignment="1">
      <alignment vertical="center" wrapText="1"/>
    </xf>
    <xf numFmtId="0" fontId="39" fillId="19" borderId="20" xfId="0" applyFont="1" applyFill="1" applyBorder="1" applyAlignment="1">
      <alignment vertical="center" wrapText="1"/>
    </xf>
    <xf numFmtId="0" fontId="40" fillId="19" borderId="20" xfId="0" applyFont="1" applyFill="1" applyBorder="1" applyAlignment="1" applyProtection="1">
      <alignment vertical="center" wrapText="1"/>
      <protection locked="0"/>
    </xf>
    <xf numFmtId="0" fontId="39" fillId="19" borderId="19" xfId="0" applyFont="1" applyFill="1" applyBorder="1" applyAlignment="1">
      <alignment vertical="center" wrapText="1"/>
    </xf>
    <xf numFmtId="0" fontId="66" fillId="19" borderId="20" xfId="0" applyFont="1" applyFill="1" applyBorder="1" applyAlignment="1" applyProtection="1">
      <alignment vertical="center" wrapText="1"/>
      <protection locked="0"/>
    </xf>
    <xf numFmtId="0" fontId="17" fillId="12" borderId="0" xfId="2" applyNumberFormat="1" applyFont="1" applyFill="1" applyBorder="1" applyAlignment="1" applyProtection="1">
      <alignment horizontal="right"/>
      <protection locked="0"/>
    </xf>
    <xf numFmtId="0" fontId="17" fillId="12" borderId="0" xfId="2" applyNumberFormat="1" applyFont="1" applyFill="1" applyBorder="1" applyProtection="1">
      <protection locked="0"/>
    </xf>
    <xf numFmtId="0" fontId="44" fillId="9" borderId="0" xfId="15" applyFill="1" applyProtection="1"/>
    <xf numFmtId="0" fontId="47" fillId="10" borderId="1" xfId="16" applyFont="1" applyFill="1" applyBorder="1" applyAlignment="1">
      <alignment horizontal="center" vertical="center" wrapText="1"/>
    </xf>
    <xf numFmtId="0" fontId="46" fillId="10" borderId="1" xfId="16" applyFill="1" applyBorder="1" applyProtection="1">
      <protection locked="0"/>
    </xf>
    <xf numFmtId="17" fontId="47" fillId="0" borderId="1" xfId="16" applyNumberFormat="1" applyFont="1" applyBorder="1" applyAlignment="1" applyProtection="1">
      <alignment horizontal="center" vertical="center" wrapText="1"/>
      <protection locked="0"/>
    </xf>
    <xf numFmtId="0" fontId="49" fillId="0" borderId="1" xfId="16" applyFont="1" applyBorder="1" applyAlignment="1" applyProtection="1">
      <alignment horizontal="center" vertical="center" wrapText="1"/>
      <protection locked="0"/>
    </xf>
    <xf numFmtId="0" fontId="49" fillId="0" borderId="4" xfId="16" applyFont="1" applyBorder="1" applyAlignment="1" applyProtection="1">
      <alignment horizontal="center" vertical="center" wrapText="1"/>
      <protection locked="0"/>
    </xf>
    <xf numFmtId="0" fontId="52" fillId="0" borderId="1" xfId="16" applyFont="1" applyBorder="1" applyAlignment="1" applyProtection="1">
      <alignment horizontal="left"/>
      <protection locked="0"/>
    </xf>
    <xf numFmtId="2" fontId="50" fillId="0" borderId="1" xfId="16" applyNumberFormat="1" applyFont="1" applyBorder="1" applyAlignment="1" applyProtection="1">
      <alignment horizontal="center"/>
      <protection locked="0"/>
    </xf>
    <xf numFmtId="1" fontId="50" fillId="10" borderId="1" xfId="16" applyNumberFormat="1" applyFont="1" applyFill="1" applyBorder="1" applyAlignment="1">
      <alignment horizontal="center"/>
    </xf>
    <xf numFmtId="2" fontId="50" fillId="10" borderId="1" xfId="16" applyNumberFormat="1" applyFont="1" applyFill="1" applyBorder="1" applyAlignment="1">
      <alignment horizontal="center"/>
    </xf>
    <xf numFmtId="2" fontId="52" fillId="0" borderId="1" xfId="16" applyNumberFormat="1" applyFont="1" applyBorder="1" applyAlignment="1" applyProtection="1">
      <alignment horizontal="center"/>
      <protection locked="0"/>
    </xf>
    <xf numFmtId="1" fontId="53" fillId="10" borderId="1" xfId="16" applyNumberFormat="1" applyFont="1" applyFill="1" applyBorder="1" applyAlignment="1">
      <alignment horizontal="center"/>
    </xf>
    <xf numFmtId="0" fontId="51" fillId="10" borderId="1" xfId="16" applyFont="1" applyFill="1" applyBorder="1" applyAlignment="1">
      <alignment horizontal="left"/>
    </xf>
    <xf numFmtId="2" fontId="53" fillId="10" borderId="1" xfId="16" applyNumberFormat="1" applyFont="1" applyFill="1" applyBorder="1" applyAlignment="1">
      <alignment horizontal="center"/>
    </xf>
    <xf numFmtId="1" fontId="54" fillId="10" borderId="1" xfId="16" applyNumberFormat="1" applyFont="1" applyFill="1" applyBorder="1" applyAlignment="1">
      <alignment horizontal="center"/>
    </xf>
    <xf numFmtId="1" fontId="52" fillId="10" borderId="1" xfId="16" applyNumberFormat="1" applyFont="1" applyFill="1" applyBorder="1" applyAlignment="1">
      <alignment horizontal="center"/>
    </xf>
    <xf numFmtId="2" fontId="52" fillId="10" borderId="1" xfId="16" applyNumberFormat="1" applyFont="1" applyFill="1" applyBorder="1" applyAlignment="1">
      <alignment horizontal="center"/>
    </xf>
    <xf numFmtId="0" fontId="51" fillId="10" borderId="1" xfId="16" applyFont="1" applyFill="1" applyBorder="1" applyAlignment="1">
      <alignment horizontal="left" wrapText="1"/>
    </xf>
    <xf numFmtId="2" fontId="55" fillId="0" borderId="1" xfId="16" applyNumberFormat="1" applyFont="1" applyBorder="1" applyAlignment="1" applyProtection="1">
      <alignment horizontal="center"/>
      <protection locked="0"/>
    </xf>
    <xf numFmtId="2" fontId="55" fillId="10" borderId="1" xfId="16" applyNumberFormat="1" applyFont="1" applyFill="1" applyBorder="1" applyAlignment="1">
      <alignment horizontal="center"/>
    </xf>
    <xf numFmtId="0" fontId="55" fillId="10" borderId="1" xfId="16" applyFont="1" applyFill="1" applyBorder="1" applyAlignment="1">
      <alignment horizontal="center"/>
    </xf>
    <xf numFmtId="0" fontId="49" fillId="10" borderId="1" xfId="16" applyFont="1" applyFill="1" applyBorder="1" applyAlignment="1">
      <alignment horizontal="left"/>
    </xf>
    <xf numFmtId="166" fontId="55" fillId="10" borderId="1" xfId="16" applyNumberFormat="1" applyFont="1" applyFill="1" applyBorder="1" applyAlignment="1">
      <alignment horizontal="center"/>
    </xf>
    <xf numFmtId="166" fontId="55" fillId="0" borderId="1" xfId="16" applyNumberFormat="1" applyFont="1" applyBorder="1" applyAlignment="1" applyProtection="1">
      <alignment horizontal="center"/>
      <protection locked="0"/>
    </xf>
    <xf numFmtId="0" fontId="87" fillId="0" borderId="0" xfId="14" applyFont="1"/>
    <xf numFmtId="0" fontId="45" fillId="0" borderId="0" xfId="14" applyFont="1"/>
    <xf numFmtId="0" fontId="88" fillId="5" borderId="1" xfId="14" applyFont="1" applyFill="1" applyBorder="1" applyAlignment="1">
      <alignment horizontal="left" vertical="center" wrapText="1"/>
    </xf>
    <xf numFmtId="10" fontId="14" fillId="6" borderId="1" xfId="0" applyNumberFormat="1" applyFont="1" applyFill="1" applyBorder="1" applyAlignment="1" applyProtection="1">
      <alignment horizontal="center"/>
      <protection locked="0"/>
    </xf>
    <xf numFmtId="3" fontId="19" fillId="10" borderId="1" xfId="1" applyNumberFormat="1" applyFont="1" applyFill="1" applyBorder="1" applyAlignment="1" applyProtection="1">
      <alignment horizontal="center"/>
    </xf>
    <xf numFmtId="0" fontId="22" fillId="0" borderId="0" xfId="0" applyFont="1" applyAlignment="1">
      <alignment horizontal="left" vertical="top" wrapText="1"/>
    </xf>
    <xf numFmtId="0" fontId="43" fillId="5" borderId="0" xfId="14" applyFont="1" applyFill="1" applyProtection="1">
      <protection locked="0"/>
    </xf>
    <xf numFmtId="0" fontId="43" fillId="9" borderId="0" xfId="14" applyFont="1" applyFill="1"/>
    <xf numFmtId="0" fontId="43" fillId="5" borderId="0" xfId="14" applyFont="1" applyFill="1"/>
    <xf numFmtId="0" fontId="45" fillId="10" borderId="0" xfId="14" applyFont="1" applyFill="1" applyAlignment="1">
      <alignment wrapText="1"/>
    </xf>
    <xf numFmtId="0" fontId="48" fillId="5" borderId="0" xfId="14" applyFont="1" applyFill="1"/>
    <xf numFmtId="0" fontId="78" fillId="5" borderId="0" xfId="14" applyFont="1" applyFill="1"/>
    <xf numFmtId="0" fontId="78" fillId="5" borderId="0" xfId="14" applyFont="1" applyFill="1" applyProtection="1">
      <protection locked="0"/>
    </xf>
    <xf numFmtId="0" fontId="30" fillId="10" borderId="1" xfId="14" applyFont="1" applyFill="1" applyBorder="1" applyAlignment="1">
      <alignment horizontal="left" vertical="center" wrapText="1"/>
    </xf>
    <xf numFmtId="2" fontId="45" fillId="10" borderId="1" xfId="14" applyNumberFormat="1" applyFont="1" applyFill="1" applyBorder="1"/>
    <xf numFmtId="2" fontId="52" fillId="0" borderId="1" xfId="14" applyNumberFormat="1" applyFont="1" applyBorder="1" applyAlignment="1" applyProtection="1">
      <alignment horizontal="center"/>
      <protection locked="0"/>
    </xf>
    <xf numFmtId="0" fontId="95" fillId="5" borderId="0" xfId="14" applyFont="1" applyFill="1"/>
    <xf numFmtId="0" fontId="55" fillId="10" borderId="1" xfId="14" applyFont="1" applyFill="1" applyBorder="1" applyAlignment="1">
      <alignment horizontal="center"/>
    </xf>
    <xf numFmtId="2" fontId="55" fillId="10" borderId="1" xfId="14" applyNumberFormat="1" applyFont="1" applyFill="1" applyBorder="1" applyAlignment="1">
      <alignment horizontal="center"/>
    </xf>
    <xf numFmtId="2" fontId="55" fillId="0" borderId="1" xfId="14" applyNumberFormat="1" applyFont="1" applyBorder="1" applyAlignment="1" applyProtection="1">
      <alignment horizontal="center"/>
      <protection locked="0"/>
    </xf>
    <xf numFmtId="0" fontId="96" fillId="10" borderId="1" xfId="16" applyFont="1" applyFill="1" applyBorder="1" applyAlignment="1">
      <alignment horizontal="left"/>
    </xf>
    <xf numFmtId="2" fontId="96" fillId="0" borderId="1" xfId="14" applyNumberFormat="1" applyFont="1" applyBorder="1" applyAlignment="1" applyProtection="1">
      <alignment horizontal="center"/>
      <protection locked="0"/>
    </xf>
    <xf numFmtId="171" fontId="96" fillId="0" borderId="1" xfId="14" applyNumberFormat="1" applyFont="1" applyBorder="1" applyAlignment="1" applyProtection="1">
      <alignment horizontal="center"/>
      <protection locked="0"/>
    </xf>
    <xf numFmtId="0" fontId="41" fillId="5" borderId="0" xfId="14" applyFill="1" applyProtection="1">
      <protection locked="0"/>
    </xf>
    <xf numFmtId="2" fontId="56" fillId="5" borderId="0" xfId="14" applyNumberFormat="1" applyFont="1" applyFill="1"/>
    <xf numFmtId="0" fontId="56" fillId="5" borderId="0" xfId="14" applyFont="1" applyFill="1"/>
    <xf numFmtId="0" fontId="45" fillId="5" borderId="0" xfId="14" applyFont="1" applyFill="1"/>
    <xf numFmtId="2" fontId="60" fillId="5" borderId="0" xfId="14" applyNumberFormat="1" applyFont="1" applyFill="1"/>
    <xf numFmtId="0" fontId="61" fillId="5" borderId="0" xfId="14" applyFont="1" applyFill="1" applyProtection="1">
      <protection locked="0"/>
    </xf>
    <xf numFmtId="2" fontId="39" fillId="10" borderId="23" xfId="14" applyNumberFormat="1" applyFont="1" applyFill="1" applyBorder="1" applyAlignment="1">
      <alignment horizontal="center" vertical="center" wrapText="1"/>
    </xf>
    <xf numFmtId="0" fontId="43" fillId="0" borderId="0" xfId="14" applyFont="1" applyProtection="1">
      <protection locked="0"/>
    </xf>
    <xf numFmtId="0" fontId="45" fillId="20" borderId="0" xfId="14" applyFont="1" applyFill="1"/>
    <xf numFmtId="2" fontId="39" fillId="10" borderId="21" xfId="14" applyNumberFormat="1" applyFont="1" applyFill="1" applyBorder="1" applyAlignment="1">
      <alignment horizontal="center" vertical="center" wrapText="1"/>
    </xf>
    <xf numFmtId="2" fontId="39" fillId="10" borderId="24" xfId="14" applyNumberFormat="1" applyFont="1" applyFill="1" applyBorder="1" applyAlignment="1">
      <alignment horizontal="center" vertical="center" wrapText="1"/>
    </xf>
    <xf numFmtId="0" fontId="62" fillId="5" borderId="0" xfId="14" applyFont="1" applyFill="1" applyAlignment="1">
      <alignment horizontal="left" vertical="center"/>
    </xf>
    <xf numFmtId="0" fontId="63" fillId="10" borderId="22" xfId="14" applyFont="1" applyFill="1" applyBorder="1" applyAlignment="1">
      <alignment horizontal="center"/>
    </xf>
    <xf numFmtId="0" fontId="64" fillId="10" borderId="22" xfId="14" applyFont="1" applyFill="1" applyBorder="1" applyAlignment="1">
      <alignment horizontal="center"/>
    </xf>
    <xf numFmtId="0" fontId="41" fillId="10" borderId="0" xfId="14" applyFill="1" applyAlignment="1" applyProtection="1">
      <alignment horizontal="right"/>
      <protection locked="0"/>
    </xf>
    <xf numFmtId="2" fontId="41" fillId="10" borderId="1" xfId="14" applyNumberFormat="1" applyFill="1" applyBorder="1"/>
    <xf numFmtId="2" fontId="65" fillId="0" borderId="21" xfId="14" applyNumberFormat="1" applyFont="1" applyBorder="1" applyAlignment="1" applyProtection="1">
      <alignment horizontal="center" vertical="center"/>
      <protection locked="0"/>
    </xf>
    <xf numFmtId="2" fontId="41" fillId="5" borderId="0" xfId="14" applyNumberFormat="1" applyFill="1"/>
    <xf numFmtId="0" fontId="57" fillId="0" borderId="0" xfId="14" applyFont="1" applyAlignment="1">
      <alignment horizontal="center"/>
    </xf>
    <xf numFmtId="0" fontId="102" fillId="0" borderId="0" xfId="0" applyFont="1"/>
    <xf numFmtId="0" fontId="15" fillId="0" borderId="1" xfId="0" applyFont="1" applyBorder="1" applyAlignment="1">
      <alignment vertical="center" wrapText="1"/>
    </xf>
    <xf numFmtId="3" fontId="19" fillId="0" borderId="1" xfId="0" applyNumberFormat="1" applyFont="1" applyBorder="1" applyAlignment="1" applyProtection="1">
      <alignment horizontal="center"/>
      <protection locked="0"/>
    </xf>
    <xf numFmtId="10" fontId="19" fillId="2" borderId="1" xfId="0" applyNumberFormat="1" applyFont="1" applyFill="1" applyBorder="1" applyAlignment="1">
      <alignment horizontal="center"/>
    </xf>
    <xf numFmtId="0" fontId="41" fillId="10" borderId="0" xfId="14" applyFill="1" applyProtection="1">
      <protection locked="0"/>
    </xf>
    <xf numFmtId="0" fontId="0" fillId="5" borderId="0" xfId="0" applyFill="1" applyAlignment="1">
      <alignment horizontal="right"/>
    </xf>
    <xf numFmtId="0" fontId="57" fillId="0" borderId="1" xfId="0" applyFont="1" applyBorder="1" applyAlignment="1" applyProtection="1">
      <alignment horizontal="left"/>
      <protection locked="0"/>
    </xf>
    <xf numFmtId="0" fontId="57"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101" fillId="0" borderId="1" xfId="0" applyFont="1" applyBorder="1"/>
    <xf numFmtId="0" fontId="104" fillId="0" borderId="1" xfId="0" applyFont="1" applyBorder="1" applyProtection="1">
      <protection locked="0"/>
    </xf>
    <xf numFmtId="2" fontId="104" fillId="0" borderId="1" xfId="0" applyNumberFormat="1" applyFont="1" applyBorder="1" applyProtection="1">
      <protection locked="0"/>
    </xf>
    <xf numFmtId="0" fontId="86" fillId="17" borderId="0" xfId="0" applyFont="1" applyFill="1" applyAlignment="1">
      <alignment horizontal="left" vertical="center" wrapText="1"/>
    </xf>
    <xf numFmtId="0" fontId="8" fillId="13" borderId="10" xfId="0" applyFont="1" applyFill="1" applyBorder="1" applyAlignment="1">
      <alignment horizontal="left" vertical="center"/>
    </xf>
    <xf numFmtId="0" fontId="8" fillId="13" borderId="0" xfId="0" applyFont="1" applyFill="1" applyAlignment="1">
      <alignment horizontal="left" vertical="center"/>
    </xf>
    <xf numFmtId="0" fontId="73" fillId="0" borderId="0" xfId="0" applyFont="1" applyAlignment="1">
      <alignment horizontal="left"/>
    </xf>
    <xf numFmtId="0" fontId="73" fillId="0" borderId="0" xfId="0" applyFont="1" applyAlignment="1">
      <alignment horizontal="left" wrapText="1"/>
    </xf>
    <xf numFmtId="0" fontId="15" fillId="0" borderId="0" xfId="0" applyFont="1" applyAlignment="1">
      <alignment horizontal="left"/>
    </xf>
    <xf numFmtId="0" fontId="15" fillId="10" borderId="12" xfId="0" applyFont="1" applyFill="1" applyBorder="1" applyAlignment="1">
      <alignment horizontal="center" vertical="center"/>
    </xf>
    <xf numFmtId="0" fontId="15" fillId="10" borderId="11" xfId="0" applyFont="1" applyFill="1" applyBorder="1" applyAlignment="1">
      <alignment horizontal="center" vertical="center"/>
    </xf>
    <xf numFmtId="0" fontId="15" fillId="10" borderId="13" xfId="0" applyFont="1" applyFill="1" applyBorder="1" applyAlignment="1">
      <alignment horizontal="center" vertic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20" fillId="10" borderId="17"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30" fillId="10" borderId="8" xfId="0" applyFont="1" applyFill="1" applyBorder="1" applyAlignment="1">
      <alignment horizontal="left" vertical="center" wrapText="1"/>
    </xf>
    <xf numFmtId="0" fontId="30" fillId="10" borderId="9" xfId="0" applyFont="1" applyFill="1" applyBorder="1" applyAlignment="1">
      <alignment horizontal="left" vertical="center" wrapText="1"/>
    </xf>
    <xf numFmtId="0" fontId="30" fillId="10" borderId="7" xfId="0" applyFont="1" applyFill="1" applyBorder="1" applyAlignment="1">
      <alignment horizontal="left" vertical="center" wrapText="1"/>
    </xf>
    <xf numFmtId="0" fontId="30" fillId="10" borderId="8" xfId="0" applyFont="1" applyFill="1" applyBorder="1" applyAlignment="1">
      <alignment horizontal="left" vertical="center" wrapText="1" indent="1"/>
    </xf>
    <xf numFmtId="0" fontId="30" fillId="10" borderId="9" xfId="0" applyFont="1" applyFill="1" applyBorder="1" applyAlignment="1">
      <alignment horizontal="left" vertical="center" wrapText="1" indent="1"/>
    </xf>
    <xf numFmtId="0" fontId="30" fillId="10" borderId="7" xfId="0" applyFont="1" applyFill="1" applyBorder="1" applyAlignment="1">
      <alignment horizontal="left" vertical="center" wrapText="1" indent="1"/>
    </xf>
    <xf numFmtId="0" fontId="82" fillId="10" borderId="8" xfId="0" applyFont="1" applyFill="1" applyBorder="1" applyAlignment="1">
      <alignment horizontal="left" vertical="center" wrapText="1" indent="1"/>
    </xf>
    <xf numFmtId="0" fontId="82" fillId="10" borderId="9" xfId="0" applyFont="1" applyFill="1" applyBorder="1" applyAlignment="1">
      <alignment horizontal="left" vertical="center" wrapText="1" indent="1"/>
    </xf>
    <xf numFmtId="0" fontId="82" fillId="10" borderId="7" xfId="0" applyFont="1" applyFill="1" applyBorder="1" applyAlignment="1">
      <alignment horizontal="left" vertical="center" wrapText="1" indent="1"/>
    </xf>
    <xf numFmtId="0" fontId="30" fillId="10" borderId="6" xfId="0" applyFont="1" applyFill="1" applyBorder="1" applyAlignment="1">
      <alignment horizontal="left" vertical="center" wrapText="1"/>
    </xf>
    <xf numFmtId="0" fontId="82" fillId="10" borderId="6" xfId="0" applyFont="1" applyFill="1" applyBorder="1" applyAlignment="1">
      <alignment horizontal="left" vertical="center" indent="1"/>
    </xf>
    <xf numFmtId="0" fontId="15" fillId="0" borderId="6" xfId="0" applyFont="1" applyBorder="1" applyAlignment="1" applyProtection="1">
      <alignment horizontal="left" vertical="center" wrapText="1" indent="1"/>
      <protection locked="0"/>
    </xf>
    <xf numFmtId="0" fontId="30" fillId="10" borderId="6" xfId="0" applyFont="1" applyFill="1" applyBorder="1" applyAlignment="1">
      <alignment horizontal="left" vertical="center"/>
    </xf>
    <xf numFmtId="3" fontId="30" fillId="10" borderId="8" xfId="0" applyNumberFormat="1" applyFont="1" applyFill="1" applyBorder="1" applyAlignment="1">
      <alignment horizontal="left" vertical="center" indent="1"/>
    </xf>
    <xf numFmtId="3" fontId="30" fillId="10" borderId="9" xfId="0" applyNumberFormat="1" applyFont="1" applyFill="1" applyBorder="1" applyAlignment="1">
      <alignment horizontal="left" vertical="center" indent="1"/>
    </xf>
    <xf numFmtId="0" fontId="30" fillId="10" borderId="9" xfId="0" applyFont="1" applyFill="1" applyBorder="1" applyAlignment="1">
      <alignment horizontal="left" vertical="center" indent="1"/>
    </xf>
    <xf numFmtId="0" fontId="30" fillId="10" borderId="7" xfId="0" applyFont="1" applyFill="1" applyBorder="1" applyAlignment="1">
      <alignment horizontal="left" vertical="center" indent="1"/>
    </xf>
    <xf numFmtId="2" fontId="15" fillId="0" borderId="6" xfId="0" applyNumberFormat="1" applyFont="1" applyBorder="1" applyAlignment="1" applyProtection="1">
      <alignment horizontal="left" vertical="center" wrapText="1" indent="1"/>
      <protection locked="0"/>
    </xf>
    <xf numFmtId="2" fontId="30" fillId="10" borderId="6" xfId="0" applyNumberFormat="1" applyFont="1" applyFill="1" applyBorder="1" applyAlignment="1">
      <alignment horizontal="left" vertical="center" wrapText="1"/>
    </xf>
    <xf numFmtId="0" fontId="30" fillId="10" borderId="6" xfId="0" applyFont="1" applyFill="1" applyBorder="1" applyAlignment="1">
      <alignment horizontal="left" vertical="center" wrapText="1" indent="1"/>
    </xf>
    <xf numFmtId="0" fontId="30" fillId="0" borderId="6" xfId="0" applyFont="1" applyBorder="1" applyAlignment="1" applyProtection="1">
      <alignment horizontal="left" vertical="center" wrapText="1" indent="1"/>
      <protection locked="0"/>
    </xf>
    <xf numFmtId="0" fontId="10" fillId="0" borderId="0" xfId="0" applyFont="1" applyAlignment="1">
      <alignment horizontal="center"/>
    </xf>
    <xf numFmtId="169" fontId="30" fillId="0" borderId="6" xfId="0" applyNumberFormat="1" applyFont="1" applyBorder="1" applyAlignment="1" applyProtection="1">
      <alignment horizontal="left" vertical="center" wrapText="1" indent="1"/>
      <protection locked="0"/>
    </xf>
    <xf numFmtId="49" fontId="30" fillId="0" borderId="0" xfId="0" applyNumberFormat="1" applyFont="1" applyAlignment="1">
      <alignment horizontal="left" vertical="center" wrapText="1"/>
    </xf>
    <xf numFmtId="169" fontId="30" fillId="0" borderId="8" xfId="0" applyNumberFormat="1" applyFont="1" applyBorder="1" applyAlignment="1" applyProtection="1">
      <alignment horizontal="left" vertical="center" wrapText="1" indent="1"/>
      <protection locked="0"/>
    </xf>
    <xf numFmtId="169" fontId="30" fillId="0" borderId="9" xfId="0" applyNumberFormat="1" applyFont="1" applyBorder="1" applyAlignment="1" applyProtection="1">
      <alignment horizontal="left" vertical="center" wrapText="1" indent="1"/>
      <protection locked="0"/>
    </xf>
    <xf numFmtId="169" fontId="30" fillId="0" borderId="7" xfId="0" applyNumberFormat="1" applyFont="1" applyBorder="1" applyAlignment="1" applyProtection="1">
      <alignment horizontal="left" vertical="center" wrapText="1" indent="1"/>
      <protection locked="0"/>
    </xf>
    <xf numFmtId="0" fontId="15" fillId="0" borderId="0" xfId="0" applyFont="1" applyAlignment="1">
      <alignment horizontal="left" vertical="center"/>
    </xf>
    <xf numFmtId="0" fontId="30" fillId="10" borderId="11" xfId="0" applyFont="1" applyFill="1" applyBorder="1" applyAlignment="1">
      <alignment horizontal="left" vertical="center" wrapText="1"/>
    </xf>
    <xf numFmtId="0" fontId="65" fillId="5" borderId="0" xfId="14" applyFont="1" applyFill="1" applyAlignment="1">
      <alignment horizontal="left" vertical="top" wrapText="1"/>
    </xf>
    <xf numFmtId="0" fontId="41" fillId="5" borderId="2" xfId="14" applyFill="1" applyBorder="1" applyAlignment="1">
      <alignment horizontal="center" vertical="center"/>
    </xf>
    <xf numFmtId="0" fontId="41" fillId="5" borderId="19" xfId="14" applyFill="1" applyBorder="1" applyAlignment="1">
      <alignment horizontal="center" vertical="center"/>
    </xf>
    <xf numFmtId="0" fontId="41" fillId="5" borderId="2" xfId="14" applyFill="1" applyBorder="1" applyAlignment="1">
      <alignment horizontal="left" vertical="center" wrapText="1"/>
    </xf>
    <xf numFmtId="0" fontId="41" fillId="5" borderId="19" xfId="14" applyFill="1" applyBorder="1" applyAlignment="1">
      <alignment horizontal="left" vertical="center" wrapText="1"/>
    </xf>
    <xf numFmtId="0" fontId="41" fillId="5" borderId="2" xfId="14" applyFill="1" applyBorder="1" applyAlignment="1">
      <alignment horizontal="center" vertical="center" wrapText="1"/>
    </xf>
    <xf numFmtId="0" fontId="41" fillId="5" borderId="19" xfId="14" applyFill="1" applyBorder="1" applyAlignment="1">
      <alignment horizontal="center" vertical="center" wrapText="1"/>
    </xf>
    <xf numFmtId="0" fontId="41" fillId="5" borderId="2" xfId="14" applyFill="1" applyBorder="1" applyAlignment="1">
      <alignment horizontal="center"/>
    </xf>
    <xf numFmtId="0" fontId="41" fillId="5" borderId="19" xfId="14" applyFill="1" applyBorder="1" applyAlignment="1">
      <alignment horizontal="center"/>
    </xf>
    <xf numFmtId="0" fontId="42" fillId="0" borderId="0" xfId="14" applyFont="1" applyAlignment="1">
      <alignment horizontal="left" vertical="center" wrapText="1"/>
    </xf>
    <xf numFmtId="0" fontId="92" fillId="10" borderId="3" xfId="16" applyFont="1" applyFill="1" applyBorder="1" applyAlignment="1">
      <alignment horizontal="left" vertical="top" wrapText="1"/>
    </xf>
    <xf numFmtId="0" fontId="92" fillId="10" borderId="5" xfId="16" applyFont="1" applyFill="1" applyBorder="1" applyAlignment="1">
      <alignment horizontal="left" vertical="top" wrapText="1"/>
    </xf>
    <xf numFmtId="0" fontId="92" fillId="10" borderId="4" xfId="16" applyFont="1" applyFill="1" applyBorder="1" applyAlignment="1">
      <alignment horizontal="left" vertical="top" wrapText="1"/>
    </xf>
    <xf numFmtId="0" fontId="97" fillId="10" borderId="3" xfId="16" applyFont="1" applyFill="1" applyBorder="1" applyAlignment="1">
      <alignment horizontal="left" vertical="top" wrapText="1"/>
    </xf>
    <xf numFmtId="0" fontId="97" fillId="10" borderId="5" xfId="16" applyFont="1" applyFill="1" applyBorder="1" applyAlignment="1">
      <alignment horizontal="left" vertical="top" wrapText="1"/>
    </xf>
    <xf numFmtId="0" fontId="97" fillId="10" borderId="4" xfId="16" applyFont="1" applyFill="1" applyBorder="1" applyAlignment="1">
      <alignment horizontal="left" vertical="top" wrapText="1"/>
    </xf>
    <xf numFmtId="0" fontId="64" fillId="0" borderId="0" xfId="14" applyFont="1" applyAlignment="1">
      <alignment horizontal="right"/>
    </xf>
    <xf numFmtId="0" fontId="75" fillId="0" borderId="0" xfId="14" applyFont="1" applyAlignment="1">
      <alignment horizontal="left" vertical="top" wrapText="1"/>
    </xf>
    <xf numFmtId="170" fontId="11" fillId="5" borderId="1" xfId="0" applyNumberFormat="1" applyFont="1" applyFill="1" applyBorder="1" applyAlignment="1" applyProtection="1">
      <alignment horizontal="center" vertical="center" wrapText="1"/>
      <protection locked="0"/>
    </xf>
    <xf numFmtId="0" fontId="21" fillId="0" borderId="0" xfId="0" applyFont="1" applyAlignment="1">
      <alignment horizontal="center"/>
    </xf>
    <xf numFmtId="0" fontId="11" fillId="11" borderId="1" xfId="0" applyFont="1" applyFill="1" applyBorder="1" applyAlignment="1">
      <alignment horizontal="center" vertical="center" wrapText="1"/>
    </xf>
    <xf numFmtId="49" fontId="11" fillId="10" borderId="1" xfId="0" applyNumberFormat="1" applyFont="1" applyFill="1" applyBorder="1" applyAlignment="1">
      <alignment horizontal="center" vertical="top" wrapText="1"/>
    </xf>
    <xf numFmtId="170" fontId="11" fillId="5" borderId="4" xfId="0" applyNumberFormat="1" applyFont="1" applyFill="1" applyBorder="1" applyAlignment="1" applyProtection="1">
      <alignment horizontal="center" vertical="center" wrapText="1"/>
      <protection locked="0"/>
    </xf>
    <xf numFmtId="0" fontId="15" fillId="14" borderId="20" xfId="0" applyFont="1" applyFill="1" applyBorder="1" applyAlignment="1">
      <alignment horizontal="left" vertical="center" wrapText="1"/>
    </xf>
    <xf numFmtId="4" fontId="7" fillId="11" borderId="1" xfId="0" applyNumberFormat="1" applyFont="1" applyFill="1" applyBorder="1" applyAlignment="1">
      <alignment horizontal="center" wrapText="1"/>
    </xf>
    <xf numFmtId="4" fontId="10" fillId="11" borderId="1" xfId="0" applyNumberFormat="1" applyFont="1" applyFill="1" applyBorder="1" applyAlignment="1">
      <alignment horizontal="center" wrapText="1"/>
    </xf>
    <xf numFmtId="0" fontId="7" fillId="3" borderId="1" xfId="2" applyNumberFormat="1" applyFont="1" applyFill="1" applyBorder="1" applyAlignment="1" applyProtection="1">
      <alignment horizontal="center"/>
    </xf>
    <xf numFmtId="0" fontId="7" fillId="4" borderId="1" xfId="2" applyNumberFormat="1" applyFont="1" applyFill="1" applyBorder="1" applyAlignment="1" applyProtection="1">
      <alignment horizontal="center"/>
    </xf>
    <xf numFmtId="4" fontId="7" fillId="11" borderId="2" xfId="0" applyNumberFormat="1" applyFont="1" applyFill="1" applyBorder="1" applyAlignment="1">
      <alignment horizontal="center"/>
    </xf>
    <xf numFmtId="0" fontId="11" fillId="0" borderId="3"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7" fillId="10" borderId="1" xfId="0" applyFont="1" applyFill="1" applyBorder="1" applyAlignment="1">
      <alignment horizontal="center" vertical="center" wrapText="1"/>
    </xf>
    <xf numFmtId="0" fontId="22" fillId="0" borderId="10" xfId="0" applyFont="1" applyBorder="1" applyAlignment="1">
      <alignment horizontal="left" vertical="top" wrapText="1"/>
    </xf>
    <xf numFmtId="0" fontId="11" fillId="11" borderId="1" xfId="0" applyFont="1" applyFill="1" applyBorder="1" applyAlignment="1">
      <alignment horizontal="left" vertical="center" wrapText="1"/>
    </xf>
    <xf numFmtId="0" fontId="15" fillId="10" borderId="1" xfId="0" applyFont="1" applyFill="1" applyBorder="1" applyAlignment="1">
      <alignment horizontal="center" vertical="center"/>
    </xf>
    <xf numFmtId="0" fontId="31" fillId="0" borderId="3"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horizontal="center"/>
    </xf>
    <xf numFmtId="0" fontId="5" fillId="10" borderId="2" xfId="2" applyNumberFormat="1" applyFont="1" applyFill="1" applyBorder="1" applyAlignment="1" applyProtection="1">
      <alignment horizontal="center"/>
    </xf>
    <xf numFmtId="0" fontId="5" fillId="10" borderId="20" xfId="2" applyNumberFormat="1" applyFont="1" applyFill="1" applyBorder="1" applyAlignment="1" applyProtection="1">
      <alignment horizontal="center"/>
    </xf>
    <xf numFmtId="0" fontId="5" fillId="10" borderId="19" xfId="2" applyNumberFormat="1" applyFont="1" applyFill="1" applyBorder="1" applyAlignment="1" applyProtection="1">
      <alignment horizontal="center"/>
    </xf>
    <xf numFmtId="0" fontId="15" fillId="10" borderId="3" xfId="2" applyNumberFormat="1" applyFont="1" applyFill="1" applyBorder="1" applyAlignment="1" applyProtection="1">
      <alignment horizontal="center" vertical="center"/>
    </xf>
    <xf numFmtId="0" fontId="15" fillId="10" borderId="5" xfId="2" applyNumberFormat="1" applyFont="1" applyFill="1" applyBorder="1" applyAlignment="1" applyProtection="1">
      <alignment horizontal="center" vertical="center"/>
    </xf>
    <xf numFmtId="0" fontId="15" fillId="10" borderId="4" xfId="2" applyNumberFormat="1" applyFont="1" applyFill="1" applyBorder="1" applyAlignment="1" applyProtection="1">
      <alignment horizontal="center" vertical="center"/>
    </xf>
    <xf numFmtId="166" fontId="5" fillId="11" borderId="2" xfId="0" applyNumberFormat="1" applyFont="1" applyFill="1" applyBorder="1" applyAlignment="1">
      <alignment horizontal="center" vertical="center" wrapText="1"/>
    </xf>
    <xf numFmtId="166" fontId="5" fillId="11" borderId="19" xfId="0" applyNumberFormat="1" applyFont="1" applyFill="1" applyBorder="1" applyAlignment="1">
      <alignment horizontal="center" vertical="center" wrapText="1"/>
    </xf>
    <xf numFmtId="0" fontId="5" fillId="10" borderId="1" xfId="2" applyNumberFormat="1" applyFont="1" applyFill="1" applyBorder="1" applyAlignment="1" applyProtection="1">
      <alignment horizontal="center"/>
    </xf>
    <xf numFmtId="0" fontId="15" fillId="10" borderId="1" xfId="2" applyNumberFormat="1" applyFont="1" applyFill="1" applyBorder="1" applyAlignment="1" applyProtection="1">
      <alignment horizontal="center" vertical="center"/>
    </xf>
  </cellXfs>
  <cellStyles count="17">
    <cellStyle name="Explanatory Text 3" xfId="12" xr:uid="{2D700F94-8766-4592-B798-9B5F3CB6F99A}"/>
    <cellStyle name="Hipersaite 2" xfId="15" xr:uid="{A4151E11-6178-4057-871E-7E589D660AFF}"/>
    <cellStyle name="Komats 2" xfId="13" xr:uid="{A382ED16-2A8A-4A00-9361-EE0828BFC456}"/>
    <cellStyle name="Normal 2" xfId="16" xr:uid="{E7C2CED1-FB75-44ED-968D-0FF9E99AD094}"/>
    <cellStyle name="Normal 9 2" xfId="11" xr:uid="{E6D4580F-726E-4BE3-A520-11334F43C303}"/>
    <cellStyle name="Parastais_udens bez paroles" xfId="4" xr:uid="{B779708D-2185-4B11-A100-FC2930333542}"/>
    <cellStyle name="Parasts" xfId="0" builtinId="0"/>
    <cellStyle name="Parasts 2" xfId="7" xr:uid="{73A4BB6A-CBAB-43F3-B63C-8ED06A83CB72}"/>
    <cellStyle name="Parasts 2 2" xfId="6" xr:uid="{2042814F-369A-4AB0-A02F-2B19E752AAF6}"/>
    <cellStyle name="Parasts 3" xfId="5" xr:uid="{916C35AB-F198-4E14-8687-991F4C9C55FE}"/>
    <cellStyle name="Parasts 4" xfId="8" xr:uid="{E3B7EA49-FAE8-4030-BD25-5CA823DE7577}"/>
    <cellStyle name="Parasts 5" xfId="3" xr:uid="{5202EF29-472A-4AC4-BD70-347111852985}"/>
    <cellStyle name="Parasts 6" xfId="10" xr:uid="{4A18403A-03B2-4D16-86F3-82334633FF48}"/>
    <cellStyle name="Parasts 7" xfId="14" xr:uid="{157ABE8C-EB0F-40CF-A8AF-55FFE3604B60}"/>
    <cellStyle name="Paskaidrojošs teksts" xfId="2" builtinId="53" customBuiltin="1"/>
    <cellStyle name="Procenti" xfId="1" builtinId="5"/>
    <cellStyle name="Procenti 2" xfId="9" xr:uid="{2FB8849D-E4D5-4873-9CDE-D3CACC5C5A52}"/>
  </cellStyles>
  <dxfs count="22">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CC66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FFFFCC"/>
      <color rgb="FFEDF0F9"/>
      <color rgb="FFFF0066"/>
      <color rgb="FFCC99FF"/>
      <color rgb="FFE9EDF7"/>
      <color rgb="FFE6B9B8"/>
      <color rgb="FFD7E4BD"/>
      <color rgb="FF66FF33"/>
      <color rgb="FFB9CDE5"/>
      <color rgb="FFEC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69272</xdr:colOff>
      <xdr:row>3</xdr:row>
      <xdr:rowOff>86591</xdr:rowOff>
    </xdr:from>
    <xdr:to>
      <xdr:col>4</xdr:col>
      <xdr:colOff>6632864</xdr:colOff>
      <xdr:row>3</xdr:row>
      <xdr:rowOff>3143968</xdr:rowOff>
    </xdr:to>
    <xdr:pic>
      <xdr:nvPicPr>
        <xdr:cNvPr id="2" name="Attēls 1">
          <a:extLst>
            <a:ext uri="{FF2B5EF4-FFF2-40B4-BE49-F238E27FC236}">
              <a16:creationId xmlns:a16="http://schemas.microsoft.com/office/drawing/2014/main" id="{24FDA37D-5FF2-421C-BA00-D07E843B3A35}"/>
            </a:ext>
          </a:extLst>
        </xdr:cNvPr>
        <xdr:cNvPicPr>
          <a:picLocks noChangeAspect="1"/>
        </xdr:cNvPicPr>
      </xdr:nvPicPr>
      <xdr:blipFill>
        <a:blip xmlns:r="http://schemas.openxmlformats.org/officeDocument/2006/relationships" r:embed="rId1"/>
        <a:stretch>
          <a:fillRect/>
        </a:stretch>
      </xdr:blipFill>
      <xdr:spPr>
        <a:xfrm>
          <a:off x="14385347" y="953366"/>
          <a:ext cx="6563592" cy="3057377"/>
        </a:xfrm>
        <a:prstGeom prst="rect">
          <a:avLst/>
        </a:prstGeom>
      </xdr:spPr>
    </xdr:pic>
    <xdr:clientData/>
  </xdr:twoCellAnchor>
  <xdr:twoCellAnchor editAs="oneCell">
    <xdr:from>
      <xdr:col>4</xdr:col>
      <xdr:colOff>69273</xdr:colOff>
      <xdr:row>4</xdr:row>
      <xdr:rowOff>900545</xdr:rowOff>
    </xdr:from>
    <xdr:to>
      <xdr:col>4</xdr:col>
      <xdr:colOff>6563591</xdr:colOff>
      <xdr:row>4</xdr:row>
      <xdr:rowOff>1133052</xdr:rowOff>
    </xdr:to>
    <xdr:pic>
      <xdr:nvPicPr>
        <xdr:cNvPr id="3" name="Attēls 2">
          <a:extLst>
            <a:ext uri="{FF2B5EF4-FFF2-40B4-BE49-F238E27FC236}">
              <a16:creationId xmlns:a16="http://schemas.microsoft.com/office/drawing/2014/main" id="{53120B2E-2EAA-4BBC-842F-525606863D9E}"/>
            </a:ext>
          </a:extLst>
        </xdr:cNvPr>
        <xdr:cNvPicPr>
          <a:picLocks noChangeAspect="1"/>
        </xdr:cNvPicPr>
      </xdr:nvPicPr>
      <xdr:blipFill>
        <a:blip xmlns:r="http://schemas.openxmlformats.org/officeDocument/2006/relationships" r:embed="rId2"/>
        <a:stretch>
          <a:fillRect/>
        </a:stretch>
      </xdr:blipFill>
      <xdr:spPr>
        <a:xfrm>
          <a:off x="14385348" y="5043920"/>
          <a:ext cx="6494318" cy="232507"/>
        </a:xfrm>
        <a:prstGeom prst="rect">
          <a:avLst/>
        </a:prstGeom>
      </xdr:spPr>
    </xdr:pic>
    <xdr:clientData/>
  </xdr:twoCellAnchor>
  <xdr:twoCellAnchor editAs="oneCell">
    <xdr:from>
      <xdr:col>4</xdr:col>
      <xdr:colOff>138546</xdr:colOff>
      <xdr:row>5</xdr:row>
      <xdr:rowOff>69271</xdr:rowOff>
    </xdr:from>
    <xdr:to>
      <xdr:col>4</xdr:col>
      <xdr:colOff>6613366</xdr:colOff>
      <xdr:row>5</xdr:row>
      <xdr:rowOff>2944090</xdr:rowOff>
    </xdr:to>
    <xdr:pic>
      <xdr:nvPicPr>
        <xdr:cNvPr id="4" name="Attēls 3">
          <a:extLst>
            <a:ext uri="{FF2B5EF4-FFF2-40B4-BE49-F238E27FC236}">
              <a16:creationId xmlns:a16="http://schemas.microsoft.com/office/drawing/2014/main" id="{641681C3-E1B0-4E39-95C2-4EFC26EEA192}"/>
            </a:ext>
          </a:extLst>
        </xdr:cNvPr>
        <xdr:cNvPicPr>
          <a:picLocks noChangeAspect="1"/>
        </xdr:cNvPicPr>
      </xdr:nvPicPr>
      <xdr:blipFill>
        <a:blip xmlns:r="http://schemas.openxmlformats.org/officeDocument/2006/relationships" r:embed="rId3"/>
        <a:stretch>
          <a:fillRect/>
        </a:stretch>
      </xdr:blipFill>
      <xdr:spPr>
        <a:xfrm>
          <a:off x="14454621" y="6136696"/>
          <a:ext cx="6474820" cy="2874819"/>
        </a:xfrm>
        <a:prstGeom prst="rect">
          <a:avLst/>
        </a:prstGeom>
      </xdr:spPr>
    </xdr:pic>
    <xdr:clientData/>
  </xdr:twoCellAnchor>
  <xdr:twoCellAnchor editAs="oneCell">
    <xdr:from>
      <xdr:col>4</xdr:col>
      <xdr:colOff>51954</xdr:colOff>
      <xdr:row>6</xdr:row>
      <xdr:rowOff>796636</xdr:rowOff>
    </xdr:from>
    <xdr:to>
      <xdr:col>4</xdr:col>
      <xdr:colOff>6594172</xdr:colOff>
      <xdr:row>6</xdr:row>
      <xdr:rowOff>1246910</xdr:rowOff>
    </xdr:to>
    <xdr:pic>
      <xdr:nvPicPr>
        <xdr:cNvPr id="5" name="Attēls 4">
          <a:extLst>
            <a:ext uri="{FF2B5EF4-FFF2-40B4-BE49-F238E27FC236}">
              <a16:creationId xmlns:a16="http://schemas.microsoft.com/office/drawing/2014/main" id="{60A9CC43-8D93-4E3E-9BAE-A0830838ADF7}"/>
            </a:ext>
          </a:extLst>
        </xdr:cNvPr>
        <xdr:cNvPicPr>
          <a:picLocks noChangeAspect="1"/>
        </xdr:cNvPicPr>
      </xdr:nvPicPr>
      <xdr:blipFill>
        <a:blip xmlns:r="http://schemas.openxmlformats.org/officeDocument/2006/relationships" r:embed="rId4"/>
        <a:stretch>
          <a:fillRect/>
        </a:stretch>
      </xdr:blipFill>
      <xdr:spPr>
        <a:xfrm>
          <a:off x="14368029" y="10093036"/>
          <a:ext cx="6542218" cy="450274"/>
        </a:xfrm>
        <a:prstGeom prst="rect">
          <a:avLst/>
        </a:prstGeom>
      </xdr:spPr>
    </xdr:pic>
    <xdr:clientData/>
  </xdr:twoCellAnchor>
  <xdr:twoCellAnchor editAs="oneCell">
    <xdr:from>
      <xdr:col>4</xdr:col>
      <xdr:colOff>519547</xdr:colOff>
      <xdr:row>7</xdr:row>
      <xdr:rowOff>363681</xdr:rowOff>
    </xdr:from>
    <xdr:to>
      <xdr:col>4</xdr:col>
      <xdr:colOff>6147956</xdr:colOff>
      <xdr:row>8</xdr:row>
      <xdr:rowOff>1154312</xdr:rowOff>
    </xdr:to>
    <xdr:pic>
      <xdr:nvPicPr>
        <xdr:cNvPr id="6" name="Attēls 5">
          <a:extLst>
            <a:ext uri="{FF2B5EF4-FFF2-40B4-BE49-F238E27FC236}">
              <a16:creationId xmlns:a16="http://schemas.microsoft.com/office/drawing/2014/main" id="{7AE69A7D-2EE7-4BAB-8059-36AD1B10CE96}"/>
            </a:ext>
          </a:extLst>
        </xdr:cNvPr>
        <xdr:cNvPicPr>
          <a:picLocks noChangeAspect="1"/>
        </xdr:cNvPicPr>
      </xdr:nvPicPr>
      <xdr:blipFill>
        <a:blip xmlns:r="http://schemas.openxmlformats.org/officeDocument/2006/relationships" r:embed="rId5"/>
        <a:stretch>
          <a:fillRect/>
        </a:stretch>
      </xdr:blipFill>
      <xdr:spPr>
        <a:xfrm>
          <a:off x="14835622" y="11555556"/>
          <a:ext cx="5628409" cy="2124131"/>
        </a:xfrm>
        <a:prstGeom prst="rect">
          <a:avLst/>
        </a:prstGeom>
      </xdr:spPr>
    </xdr:pic>
    <xdr:clientData/>
  </xdr:twoCellAnchor>
  <xdr:twoCellAnchor editAs="oneCell">
    <xdr:from>
      <xdr:col>4</xdr:col>
      <xdr:colOff>138545</xdr:colOff>
      <xdr:row>9</xdr:row>
      <xdr:rowOff>138545</xdr:rowOff>
    </xdr:from>
    <xdr:to>
      <xdr:col>4</xdr:col>
      <xdr:colOff>6615545</xdr:colOff>
      <xdr:row>9</xdr:row>
      <xdr:rowOff>2013939</xdr:rowOff>
    </xdr:to>
    <xdr:pic>
      <xdr:nvPicPr>
        <xdr:cNvPr id="7" name="Attēls 6">
          <a:extLst>
            <a:ext uri="{FF2B5EF4-FFF2-40B4-BE49-F238E27FC236}">
              <a16:creationId xmlns:a16="http://schemas.microsoft.com/office/drawing/2014/main" id="{42E14023-0643-4D67-AC3C-EBDBE7718162}"/>
            </a:ext>
          </a:extLst>
        </xdr:cNvPr>
        <xdr:cNvPicPr>
          <a:picLocks noChangeAspect="1"/>
        </xdr:cNvPicPr>
      </xdr:nvPicPr>
      <xdr:blipFill>
        <a:blip xmlns:r="http://schemas.openxmlformats.org/officeDocument/2006/relationships" r:embed="rId6"/>
        <a:stretch>
          <a:fillRect/>
        </a:stretch>
      </xdr:blipFill>
      <xdr:spPr>
        <a:xfrm>
          <a:off x="14454620" y="13940270"/>
          <a:ext cx="6477000" cy="1875394"/>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nasdaqomx.com/commodities/market-prices/history" TargetMode="External"/><Relationship Id="rId7" Type="http://schemas.openxmlformats.org/officeDocument/2006/relationships/drawing" Target="../drawings/drawing1.xml"/><Relationship Id="rId2" Type="http://schemas.openxmlformats.org/officeDocument/2006/relationships/hyperlink" Target="http://www.nasdaqomx.com/commodities/market-prices/history" TargetMode="External"/><Relationship Id="rId1" Type="http://schemas.openxmlformats.org/officeDocument/2006/relationships/hyperlink" Target="http://www.nasdaqomx.com/commodities/market-prices/history" TargetMode="External"/><Relationship Id="rId6" Type="http://schemas.openxmlformats.org/officeDocument/2006/relationships/printerSettings" Target="../printerSettings/printerSettings3.bin"/><Relationship Id="rId5" Type="http://schemas.openxmlformats.org/officeDocument/2006/relationships/hyperlink" Target="https://www.nordpoolgroup.com/en/Market-data1/Dayahead/Area-Prices/LV/Monthly/?view=table" TargetMode="External"/><Relationship Id="rId4" Type="http://schemas.openxmlformats.org/officeDocument/2006/relationships/hyperlink" Target="http://www.nasdaqomx.com/commodities/market-prices/histor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ordpoolgroup.com/en/Market-data1/Dayahead/Area-Prices/LV/Monthly/?dd=LV&amp;view=table" TargetMode="External"/><Relationship Id="rId1" Type="http://schemas.openxmlformats.org/officeDocument/2006/relationships/hyperlink" Target="http://www.nasdaqomx.com/commodities/market-prices/history"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4C1BC-64A6-40E5-BA74-EF36FEEBE0EA}">
  <dimension ref="A1:B36"/>
  <sheetViews>
    <sheetView zoomScale="90" zoomScaleNormal="90" workbookViewId="0">
      <selection activeCell="B12" sqref="B12"/>
    </sheetView>
  </sheetViews>
  <sheetFormatPr defaultColWidth="8.81640625" defaultRowHeight="13" x14ac:dyDescent="0.3"/>
  <cols>
    <col min="1" max="1" width="4.1796875" style="21" customWidth="1"/>
    <col min="2" max="2" width="133.1796875" style="21" customWidth="1"/>
    <col min="3" max="16384" width="8.81640625" style="21"/>
  </cols>
  <sheetData>
    <row r="1" spans="1:2" ht="107.5" customHeight="1" x14ac:dyDescent="0.3">
      <c r="A1" s="288" t="s">
        <v>234</v>
      </c>
      <c r="B1" s="288"/>
    </row>
    <row r="2" spans="1:2" ht="28.5" customHeight="1" x14ac:dyDescent="0.3">
      <c r="A2" s="290" t="s">
        <v>152</v>
      </c>
      <c r="B2" s="290"/>
    </row>
    <row r="3" spans="1:2" s="144" customFormat="1" ht="18.649999999999999" customHeight="1" x14ac:dyDescent="0.3">
      <c r="A3" s="291" t="s">
        <v>186</v>
      </c>
      <c r="B3" s="291"/>
    </row>
    <row r="4" spans="1:2" s="144" customFormat="1" ht="34.5" customHeight="1" x14ac:dyDescent="0.3">
      <c r="A4" s="292" t="s">
        <v>187</v>
      </c>
      <c r="B4" s="292"/>
    </row>
    <row r="5" spans="1:2" s="144" customFormat="1" ht="18.649999999999999" customHeight="1" x14ac:dyDescent="0.3">
      <c r="A5" s="293" t="s">
        <v>194</v>
      </c>
      <c r="B5" s="293"/>
    </row>
    <row r="6" spans="1:2" s="144" customFormat="1" ht="18.649999999999999" customHeight="1" x14ac:dyDescent="0.3">
      <c r="A6" s="196"/>
      <c r="B6" s="196"/>
    </row>
    <row r="7" spans="1:2" s="144" customFormat="1" ht="21.65" customHeight="1" x14ac:dyDescent="0.3">
      <c r="A7" s="290" t="s">
        <v>193</v>
      </c>
      <c r="B7" s="290"/>
    </row>
    <row r="8" spans="1:2" s="144" customFormat="1" ht="18.649999999999999" customHeight="1" x14ac:dyDescent="0.3"/>
    <row r="9" spans="1:2" ht="28.5" customHeight="1" x14ac:dyDescent="0.3">
      <c r="A9" s="289" t="s">
        <v>139</v>
      </c>
      <c r="B9" s="289"/>
    </row>
    <row r="10" spans="1:2" ht="47.5" customHeight="1" x14ac:dyDescent="0.3">
      <c r="A10" s="147" t="s">
        <v>125</v>
      </c>
      <c r="B10" s="192" t="s">
        <v>232</v>
      </c>
    </row>
    <row r="11" spans="1:2" ht="95.25" customHeight="1" x14ac:dyDescent="0.3">
      <c r="A11" s="147" t="s">
        <v>126</v>
      </c>
      <c r="B11" s="192" t="s">
        <v>231</v>
      </c>
    </row>
    <row r="12" spans="1:2" ht="106.5" customHeight="1" x14ac:dyDescent="0.3">
      <c r="A12" s="147" t="s">
        <v>127</v>
      </c>
      <c r="B12" s="192" t="s">
        <v>184</v>
      </c>
    </row>
    <row r="13" spans="1:2" ht="77.25" customHeight="1" x14ac:dyDescent="0.3">
      <c r="A13" s="147" t="s">
        <v>128</v>
      </c>
      <c r="B13" s="192" t="s">
        <v>188</v>
      </c>
    </row>
    <row r="14" spans="1:2" ht="28" x14ac:dyDescent="0.3">
      <c r="A14" s="147" t="s">
        <v>129</v>
      </c>
      <c r="B14" s="277" t="s">
        <v>230</v>
      </c>
    </row>
    <row r="15" spans="1:2" ht="23.15" customHeight="1" x14ac:dyDescent="0.3">
      <c r="A15" s="147" t="s">
        <v>130</v>
      </c>
      <c r="B15" s="146" t="s">
        <v>153</v>
      </c>
    </row>
    <row r="16" spans="1:2" ht="23.15" customHeight="1" x14ac:dyDescent="0.3">
      <c r="A16" s="147" t="s">
        <v>131</v>
      </c>
      <c r="B16" s="146" t="s">
        <v>142</v>
      </c>
    </row>
    <row r="17" spans="1:2" ht="25.5" customHeight="1" x14ac:dyDescent="0.3">
      <c r="A17" s="147" t="s">
        <v>143</v>
      </c>
      <c r="B17" s="193" t="s">
        <v>185</v>
      </c>
    </row>
    <row r="18" spans="1:2" ht="25.5" customHeight="1" x14ac:dyDescent="0.3">
      <c r="A18" s="147" t="s">
        <v>149</v>
      </c>
      <c r="B18" s="146" t="s">
        <v>229</v>
      </c>
    </row>
    <row r="19" spans="1:2" ht="25.5" customHeight="1" x14ac:dyDescent="0.3">
      <c r="A19" s="147" t="s">
        <v>150</v>
      </c>
      <c r="B19" s="146" t="s">
        <v>148</v>
      </c>
    </row>
    <row r="20" spans="1:2" ht="14" x14ac:dyDescent="0.3">
      <c r="A20" s="147" t="s">
        <v>151</v>
      </c>
      <c r="B20" s="146" t="s">
        <v>233</v>
      </c>
    </row>
    <row r="21" spans="1:2" x14ac:dyDescent="0.3">
      <c r="A21" s="145"/>
      <c r="B21" s="145"/>
    </row>
    <row r="22" spans="1:2" x14ac:dyDescent="0.3">
      <c r="A22" s="145"/>
    </row>
    <row r="23" spans="1:2" x14ac:dyDescent="0.3">
      <c r="A23" s="145"/>
      <c r="B23" s="145"/>
    </row>
    <row r="24" spans="1:2" x14ac:dyDescent="0.3">
      <c r="A24" s="145"/>
      <c r="B24" s="145"/>
    </row>
    <row r="25" spans="1:2" x14ac:dyDescent="0.3">
      <c r="A25" s="145"/>
      <c r="B25" s="145"/>
    </row>
    <row r="26" spans="1:2" x14ac:dyDescent="0.3">
      <c r="A26" s="145"/>
      <c r="B26" s="145"/>
    </row>
    <row r="27" spans="1:2" x14ac:dyDescent="0.3">
      <c r="A27" s="145"/>
      <c r="B27" s="145"/>
    </row>
    <row r="28" spans="1:2" x14ac:dyDescent="0.3">
      <c r="A28" s="145"/>
      <c r="B28" s="145"/>
    </row>
    <row r="29" spans="1:2" x14ac:dyDescent="0.3">
      <c r="A29" s="145"/>
      <c r="B29" s="145"/>
    </row>
    <row r="30" spans="1:2" x14ac:dyDescent="0.3">
      <c r="A30" s="145"/>
      <c r="B30" s="145"/>
    </row>
    <row r="31" spans="1:2" x14ac:dyDescent="0.3">
      <c r="A31" s="145"/>
      <c r="B31" s="145"/>
    </row>
    <row r="32" spans="1:2" x14ac:dyDescent="0.3">
      <c r="A32" s="145"/>
      <c r="B32" s="145"/>
    </row>
    <row r="33" spans="1:2" x14ac:dyDescent="0.3">
      <c r="A33" s="145"/>
      <c r="B33" s="145"/>
    </row>
    <row r="34" spans="1:2" x14ac:dyDescent="0.3">
      <c r="A34" s="145"/>
      <c r="B34" s="145"/>
    </row>
    <row r="35" spans="1:2" x14ac:dyDescent="0.3">
      <c r="A35" s="145"/>
      <c r="B35" s="145"/>
    </row>
    <row r="36" spans="1:2" x14ac:dyDescent="0.3">
      <c r="A36" s="145"/>
      <c r="B36" s="145"/>
    </row>
  </sheetData>
  <mergeCells count="7">
    <mergeCell ref="A1:B1"/>
    <mergeCell ref="A9:B9"/>
    <mergeCell ref="A2:B2"/>
    <mergeCell ref="A3:B3"/>
    <mergeCell ref="A4:B4"/>
    <mergeCell ref="A5:B5"/>
    <mergeCell ref="A7:B7"/>
  </mergeCells>
  <phoneticPr fontId="2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5536-29F1-42D2-B5C9-D5D35C32B9CD}">
  <sheetPr codeName="Lapa4">
    <tabColor rgb="FFFFFF00"/>
  </sheetPr>
  <dimension ref="B1:AMJ58"/>
  <sheetViews>
    <sheetView topLeftCell="A8" zoomScale="80" zoomScaleNormal="80" workbookViewId="0">
      <selection activeCell="K29" sqref="K29"/>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7" t="str">
        <f>Kopsavilkums!D4</f>
        <v xml:space="preserve">SIA "_________________" </v>
      </c>
      <c r="F2" s="13"/>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200" t="s">
        <v>98</v>
      </c>
      <c r="C6" s="201" t="str">
        <f>Elektr_KOPSAVILKUMS!A37</f>
        <v>__.__.20__ - __.__.20__</v>
      </c>
      <c r="D6" s="202"/>
      <c r="E6" s="202"/>
      <c r="F6" s="202"/>
      <c r="G6" s="15"/>
      <c r="H6" s="15"/>
      <c r="I6" s="357" t="s">
        <v>1</v>
      </c>
      <c r="J6" s="357"/>
      <c r="K6" s="45"/>
      <c r="L6" s="358" t="s">
        <v>2</v>
      </c>
      <c r="M6" s="358"/>
    </row>
    <row r="7" spans="2:13" ht="8.25" customHeight="1" x14ac:dyDescent="0.3">
      <c r="B7" s="15"/>
      <c r="C7" s="15"/>
      <c r="D7" s="15"/>
      <c r="E7" s="15"/>
      <c r="F7" s="14"/>
      <c r="G7" s="15"/>
      <c r="H7" s="15"/>
      <c r="I7" s="15"/>
      <c r="J7" s="15"/>
      <c r="K7" s="15"/>
      <c r="L7" s="15"/>
      <c r="M7" s="15"/>
    </row>
    <row r="8" spans="2:13" ht="32.2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'Lēmuma_T_(no)'!C9</f>
        <v>0</v>
      </c>
      <c r="D9" s="77">
        <f>'Lēmuma_T_(no)'!D9</f>
        <v>0</v>
      </c>
      <c r="E9" s="77">
        <f>'Lēmuma_T_(no)'!E9</f>
        <v>0</v>
      </c>
      <c r="F9" s="77">
        <f>'Lēmuma_T_(no)'!F9</f>
        <v>0</v>
      </c>
      <c r="G9" s="15"/>
      <c r="H9" s="15"/>
      <c r="I9" s="18">
        <f>C9+D9</f>
        <v>0</v>
      </c>
      <c r="J9" s="18">
        <f>E9+F9</f>
        <v>0</v>
      </c>
      <c r="K9" s="15"/>
      <c r="L9" s="19" t="e">
        <f>I9/$I$26</f>
        <v>#DIV/0!</v>
      </c>
      <c r="M9" s="19" t="e">
        <f>J9/$J$27</f>
        <v>#DIV/0!</v>
      </c>
    </row>
    <row r="10" spans="2:13" s="10" customFormat="1" ht="27.75" customHeight="1" x14ac:dyDescent="0.35">
      <c r="B10" s="65" t="s">
        <v>11</v>
      </c>
      <c r="C10" s="77">
        <f>'Lēmuma_T_(no)'!C10</f>
        <v>0</v>
      </c>
      <c r="D10" s="77">
        <f>'Lēmuma_T_(no)'!D10</f>
        <v>0</v>
      </c>
      <c r="E10" s="77">
        <f>'Lēmuma_T_(no)'!E10</f>
        <v>0</v>
      </c>
      <c r="F10" s="77">
        <f>'Lēmuma_T_(no)'!F10</f>
        <v>0</v>
      </c>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77">
        <f>'Lēmuma_T_(no)'!C11</f>
        <v>0</v>
      </c>
      <c r="D11" s="77">
        <f>'Lēmuma_T_(no)'!D11</f>
        <v>0</v>
      </c>
      <c r="E11" s="77">
        <f>'Lēmuma_T_(no)'!E11</f>
        <v>0</v>
      </c>
      <c r="F11" s="77">
        <f>'Lēmuma_T_(no)'!F11</f>
        <v>0</v>
      </c>
      <c r="G11" s="15"/>
      <c r="H11" s="15"/>
      <c r="I11" s="18">
        <f t="shared" si="0"/>
        <v>0</v>
      </c>
      <c r="J11" s="18">
        <f t="shared" si="1"/>
        <v>0</v>
      </c>
      <c r="K11" s="15"/>
      <c r="L11" s="19" t="e">
        <f>I11/$I$26</f>
        <v>#DIV/0!</v>
      </c>
      <c r="M11" s="19" t="e">
        <f>J11/$J$27</f>
        <v>#DIV/0!</v>
      </c>
    </row>
    <row r="12" spans="2:13" s="10" customFormat="1" ht="27.75" customHeight="1" x14ac:dyDescent="0.35">
      <c r="B12" s="65" t="s">
        <v>56</v>
      </c>
      <c r="C12" s="77">
        <f>'Lēmuma_T_(no-līdz)'!C12-'Lēmuma_T_(no-līdz)'!C13-'Lēmuma_T_(no-līdz)'!C14+'Pašnoteiktie_T_(no-līdz)'!C13+'Pašnoteiktie_T_(no-līdz)'!C14</f>
        <v>0</v>
      </c>
      <c r="D12" s="77">
        <f>'Lēmuma_T_(no-līdz)'!D12-'Lēmuma_T_(no-līdz)'!D13+'Pašnoteiktie_T_(no-līdz)'!D13</f>
        <v>0</v>
      </c>
      <c r="E12" s="77">
        <f>'Lēmuma_T_(no-līdz)'!E12-'Lēmuma_T_(no-līdz)'!E13+'Pašnoteiktie_T_(no-līdz)'!E13</f>
        <v>0</v>
      </c>
      <c r="F12" s="77">
        <f>'Lēmuma_T_(no-līdz)'!F12-'Lēmuma_T_(no-līdz)'!F13-'Lēmuma_T_(no-līdz)'!F15+'Pašnoteiktie_T_(no-līdz)'!F13+'Pašnoteiktie_T_(no-līdz)'!F15</f>
        <v>0</v>
      </c>
      <c r="G12" s="15"/>
      <c r="H12" s="15"/>
      <c r="I12" s="18">
        <f t="shared" si="0"/>
        <v>0</v>
      </c>
      <c r="J12" s="18">
        <f t="shared" si="1"/>
        <v>0</v>
      </c>
      <c r="K12" s="15"/>
      <c r="L12" s="19" t="e">
        <f>I12/$I$26</f>
        <v>#DIV/0!</v>
      </c>
      <c r="M12" s="19" t="e">
        <f>J12/$J$27</f>
        <v>#DIV/0!</v>
      </c>
    </row>
    <row r="13" spans="2:13" s="10" customFormat="1" ht="23.5" customHeight="1" x14ac:dyDescent="0.35">
      <c r="B13" s="66" t="s">
        <v>73</v>
      </c>
      <c r="C13" s="77">
        <f>Elektr_KOPSAVILKUMS!C39</f>
        <v>0</v>
      </c>
      <c r="D13" s="77">
        <f>Elektr_KOPSAVILKUMS!D39</f>
        <v>0</v>
      </c>
      <c r="E13" s="77">
        <f>Elektr_KOPSAVILKUMS!E39</f>
        <v>0</v>
      </c>
      <c r="F13" s="77">
        <f>Elektr_KOPSAVILKUMS!F39</f>
        <v>0</v>
      </c>
      <c r="G13" s="15"/>
      <c r="H13" s="15"/>
      <c r="I13" s="18">
        <f t="shared" si="0"/>
        <v>0</v>
      </c>
      <c r="J13" s="18">
        <f t="shared" si="1"/>
        <v>0</v>
      </c>
      <c r="K13" s="15"/>
      <c r="L13" s="19" t="e">
        <f>I13/$I$26</f>
        <v>#DIV/0!</v>
      </c>
      <c r="M13" s="19" t="e">
        <f>J13/$J$27</f>
        <v>#DIV/0!</v>
      </c>
    </row>
    <row r="14" spans="2:13" s="10" customFormat="1" ht="31.5" customHeight="1" x14ac:dyDescent="0.35">
      <c r="B14" s="66" t="s">
        <v>71</v>
      </c>
      <c r="C14" s="77">
        <f>Iepirktā_ūdens_izm!E9</f>
        <v>0</v>
      </c>
      <c r="D14" s="77" t="s">
        <v>13</v>
      </c>
      <c r="E14" s="77" t="s">
        <v>13</v>
      </c>
      <c r="F14" s="77" t="s">
        <v>13</v>
      </c>
      <c r="G14" s="15"/>
      <c r="H14" s="15"/>
      <c r="I14" s="18">
        <f>C14</f>
        <v>0</v>
      </c>
      <c r="J14" s="18" t="s">
        <v>13</v>
      </c>
      <c r="K14" s="15"/>
      <c r="L14" s="19" t="e">
        <f t="shared" ref="L14" si="2">I14/$I$26</f>
        <v>#DIV/0!</v>
      </c>
      <c r="M14" s="19" t="s">
        <v>13</v>
      </c>
    </row>
    <row r="15" spans="2:13" s="10" customFormat="1" ht="34" customHeight="1" x14ac:dyDescent="0.35">
      <c r="B15" s="66" t="s">
        <v>72</v>
      </c>
      <c r="C15" s="77" t="s">
        <v>13</v>
      </c>
      <c r="D15" s="77" t="s">
        <v>13</v>
      </c>
      <c r="E15" s="77" t="s">
        <v>13</v>
      </c>
      <c r="F15" s="77">
        <f>Attīrīšanai_novad_notekūd_izm!E9</f>
        <v>0</v>
      </c>
      <c r="G15" s="15"/>
      <c r="H15" s="15"/>
      <c r="I15" s="18" t="s">
        <v>13</v>
      </c>
      <c r="J15" s="18">
        <f>F15</f>
        <v>0</v>
      </c>
      <c r="K15" s="15"/>
      <c r="L15" s="19" t="s">
        <v>13</v>
      </c>
      <c r="M15" s="19" t="e">
        <f t="shared" ref="M15" si="3">J15/$J$27</f>
        <v>#DIV/0!</v>
      </c>
    </row>
    <row r="16" spans="2:13" ht="27" customHeight="1" x14ac:dyDescent="0.35">
      <c r="B16" s="64" t="s">
        <v>183</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K17" s="15"/>
      <c r="L17" s="19" t="e">
        <f>I17/$I$26</f>
        <v>#DIV/0!</v>
      </c>
      <c r="M17" s="19" t="e">
        <f>J17/$J$27</f>
        <v>#DIV/0!</v>
      </c>
    </row>
    <row r="18" spans="2:13" s="10" customFormat="1" ht="24" customHeight="1" x14ac:dyDescent="0.35">
      <c r="B18" s="64" t="s">
        <v>15</v>
      </c>
      <c r="C18" s="77">
        <f>'Lēmuma_T_(no)'!C18</f>
        <v>0</v>
      </c>
      <c r="D18" s="77">
        <f>'Lēmuma_T_(no)'!D18</f>
        <v>0</v>
      </c>
      <c r="E18" s="77">
        <f>'Lēmuma_T_(no)'!E18</f>
        <v>0</v>
      </c>
      <c r="F18" s="77">
        <f>'Lēmuma_T_(no)'!F18</f>
        <v>0</v>
      </c>
      <c r="G18" s="15"/>
      <c r="H18" s="15"/>
      <c r="I18" s="18">
        <f t="shared" si="0"/>
        <v>0</v>
      </c>
      <c r="J18" s="18">
        <f t="shared" si="1"/>
        <v>0</v>
      </c>
      <c r="K18" s="15"/>
      <c r="L18" s="19" t="e">
        <f>I18/$I$26</f>
        <v>#DIV/0!</v>
      </c>
      <c r="M18" s="19" t="e">
        <f>J18/$J$27</f>
        <v>#DIV/0!</v>
      </c>
    </row>
    <row r="19" spans="2:13" s="10" customFormat="1" ht="24" customHeight="1" x14ac:dyDescent="0.35">
      <c r="B19" s="64" t="s">
        <v>16</v>
      </c>
      <c r="C19" s="77">
        <f>'Lēmuma_T_(no)'!C19</f>
        <v>0</v>
      </c>
      <c r="D19" s="77">
        <f>'Lēmuma_T_(no)'!D19</f>
        <v>0</v>
      </c>
      <c r="E19" s="77">
        <f>'Lēmuma_T_(no)'!E19</f>
        <v>0</v>
      </c>
      <c r="F19" s="77">
        <f>'Lēmuma_T_(no)'!F19</f>
        <v>0</v>
      </c>
      <c r="G19" s="15"/>
      <c r="H19" s="15"/>
      <c r="I19" s="18">
        <f t="shared" si="0"/>
        <v>0</v>
      </c>
      <c r="J19" s="18">
        <f t="shared" si="1"/>
        <v>0</v>
      </c>
      <c r="K19" s="15"/>
      <c r="L19" s="19" t="e">
        <f>I19/$I$26</f>
        <v>#DIV/0!</v>
      </c>
      <c r="M19" s="19" t="e">
        <f>J19/$J$27</f>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J20/$J$27</f>
        <v>#DIV/0!</v>
      </c>
    </row>
    <row r="21" spans="2:13" s="10" customFormat="1" ht="24" customHeight="1" x14ac:dyDescent="0.35">
      <c r="B21" s="65" t="s">
        <v>124</v>
      </c>
      <c r="C21" s="140" t="e">
        <f>C22/C20</f>
        <v>#DIV/0!</v>
      </c>
      <c r="D21" s="140" t="e">
        <f t="shared" ref="D21:F21" si="4">D22/D20</f>
        <v>#DIV/0!</v>
      </c>
      <c r="E21" s="140" t="e">
        <f>E22/E20</f>
        <v>#DIV/0!</v>
      </c>
      <c r="F21" s="140" t="e">
        <f t="shared" si="4"/>
        <v>#DIV/0!</v>
      </c>
      <c r="G21" s="15"/>
      <c r="H21" s="15"/>
      <c r="I21" s="279" t="e">
        <f>I22/I20</f>
        <v>#DIV/0!</v>
      </c>
      <c r="J21" s="279" t="e">
        <f>J22/J20</f>
        <v>#DIV/0!</v>
      </c>
      <c r="K21" s="15"/>
      <c r="L21" s="19"/>
      <c r="M21" s="19"/>
    </row>
    <row r="22" spans="2:13" s="10" customFormat="1" ht="26.25" customHeight="1" x14ac:dyDescent="0.35">
      <c r="B22" s="68" t="s">
        <v>84</v>
      </c>
      <c r="C22" s="139"/>
      <c r="D22" s="139"/>
      <c r="E22" s="139"/>
      <c r="F22" s="139"/>
      <c r="I22" s="18" t="e">
        <f>'Lēmuma_T_(no-līdz)'!I22</f>
        <v>#DIV/0!</v>
      </c>
      <c r="J22" s="18">
        <f>'Lēmuma_T_(no-līdz)'!J22</f>
        <v>0</v>
      </c>
      <c r="K22" s="15"/>
      <c r="L22" s="19" t="e">
        <f>I22/$I$26</f>
        <v>#DIV/0!</v>
      </c>
      <c r="M22" s="19" t="e">
        <f>J22/$J$27</f>
        <v>#DIV/0!</v>
      </c>
    </row>
    <row r="23" spans="2:13" s="10" customFormat="1" ht="14.5" x14ac:dyDescent="0.35">
      <c r="B23" s="64" t="s">
        <v>86</v>
      </c>
      <c r="C23" s="77">
        <f>'Lēmuma_T_(no-līdz)'!C23</f>
        <v>0</v>
      </c>
      <c r="D23" s="77">
        <f>'Lēmuma_T_(no-līdz)'!D23</f>
        <v>0</v>
      </c>
      <c r="E23" s="77">
        <f>'Lēmuma_T_(no-līdz)'!E23</f>
        <v>0</v>
      </c>
      <c r="F23" s="77">
        <f>'Lēmuma_T_(no-līdz)'!F23</f>
        <v>0</v>
      </c>
      <c r="G23" s="15"/>
      <c r="H23" s="15"/>
      <c r="I23" s="18">
        <f>C23+D23</f>
        <v>0</v>
      </c>
      <c r="J23" s="18">
        <f>D23+E23</f>
        <v>0</v>
      </c>
      <c r="K23" s="15"/>
      <c r="L23" s="19" t="e">
        <f t="shared" ref="L23" si="5">I23/$I$26</f>
        <v>#DIV/0!</v>
      </c>
      <c r="M23" s="19" t="e">
        <f t="shared" ref="M23" si="6">J23/$J$27</f>
        <v>#DIV/0!</v>
      </c>
    </row>
    <row r="24" spans="2:13" s="10" customFormat="1" ht="17.5" x14ac:dyDescent="0.35">
      <c r="B24" s="69" t="s">
        <v>85</v>
      </c>
      <c r="C24" s="75">
        <f>ROUND(C20+C22+C23,0)</f>
        <v>0</v>
      </c>
      <c r="D24" s="75" t="e">
        <f>ROUND(D20+D22+D23,0)</f>
        <v>#DIV/0!</v>
      </c>
      <c r="E24" s="75">
        <f>ROUND(E20+E22+E23,0)</f>
        <v>0</v>
      </c>
      <c r="F24" s="75">
        <f t="shared" ref="F24" si="7">ROUND(F20+F22+F23,0)</f>
        <v>0</v>
      </c>
      <c r="G24" s="15"/>
      <c r="H24" s="15"/>
      <c r="I24" s="18" t="e">
        <f>I20+I22+I23</f>
        <v>#DIV/0!</v>
      </c>
      <c r="J24" s="18">
        <f>J20+J22+J23</f>
        <v>0</v>
      </c>
      <c r="K24" s="15"/>
      <c r="L24" s="19" t="e">
        <f>I24/$I$26</f>
        <v>#DIV/0!</v>
      </c>
      <c r="M24" s="19" t="e">
        <f>J24/$J$27</f>
        <v>#DIV/0!</v>
      </c>
    </row>
    <row r="25" spans="2:13" s="10" customFormat="1" ht="28.5" customHeight="1" x14ac:dyDescent="0.3">
      <c r="B25" s="70" t="s">
        <v>18</v>
      </c>
      <c r="C25" s="74">
        <f>'Lēmuma_T_(no)'!C24</f>
        <v>0</v>
      </c>
      <c r="D25" s="74" t="s">
        <v>13</v>
      </c>
      <c r="E25" s="74" t="s">
        <v>13</v>
      </c>
      <c r="F25" s="74" t="s">
        <v>13</v>
      </c>
      <c r="G25" s="15"/>
      <c r="H25" s="15"/>
      <c r="I25" s="1"/>
      <c r="J25" s="1"/>
      <c r="K25" s="15"/>
      <c r="L25" s="17"/>
      <c r="M25" s="17"/>
    </row>
    <row r="26" spans="2:13" s="10" customFormat="1" ht="28.5" customHeight="1" x14ac:dyDescent="0.35">
      <c r="B26" s="71" t="s">
        <v>19</v>
      </c>
      <c r="C26" s="74" t="s">
        <v>13</v>
      </c>
      <c r="D26" s="74">
        <f>'Lēmuma_T_(no)'!D25</f>
        <v>0</v>
      </c>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74">
        <f>'Lēmuma_T_(no)'!E26</f>
        <v>0</v>
      </c>
      <c r="F27" s="74">
        <f>'Lēmuma_T_(no)'!F26</f>
        <v>0</v>
      </c>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5" t="e">
        <f>C32</f>
        <v>#DIV/0!</v>
      </c>
      <c r="J30" s="5" t="e">
        <f>E32</f>
        <v>#DIV/0!</v>
      </c>
      <c r="K30" s="15"/>
      <c r="L30" s="17"/>
      <c r="M30" s="17"/>
    </row>
    <row r="31" spans="2:13" s="10" customFormat="1" ht="27.75" customHeight="1" x14ac:dyDescent="0.3">
      <c r="B31" s="24"/>
      <c r="C31" s="355" t="s">
        <v>25</v>
      </c>
      <c r="D31" s="355"/>
      <c r="E31" s="355" t="s">
        <v>26</v>
      </c>
      <c r="F31" s="355"/>
      <c r="G31" s="15"/>
      <c r="H31" s="15"/>
      <c r="I31" s="15"/>
      <c r="J31" s="15"/>
      <c r="K31" s="15"/>
      <c r="L31" s="15"/>
      <c r="M31" s="15"/>
    </row>
    <row r="32" spans="2:13" s="10" customFormat="1" ht="15" x14ac:dyDescent="0.3">
      <c r="B32" s="26" t="s">
        <v>27</v>
      </c>
      <c r="C32" s="359" t="e">
        <f>C30+D30</f>
        <v>#DIV/0!</v>
      </c>
      <c r="D32" s="359"/>
      <c r="E32" s="359" t="e">
        <f>E30+F30</f>
        <v>#DIV/0!</v>
      </c>
      <c r="F32" s="359"/>
      <c r="G32" s="15"/>
      <c r="H32" s="15"/>
      <c r="I32" s="15"/>
      <c r="J32" s="15"/>
      <c r="K32" s="15"/>
      <c r="L32" s="15"/>
      <c r="M32" s="15"/>
    </row>
    <row r="33" spans="2:1024" s="10" customFormat="1" ht="27" customHeight="1" x14ac:dyDescent="0.3">
      <c r="B33" s="24"/>
      <c r="C33" s="355" t="s">
        <v>28</v>
      </c>
      <c r="D33" s="355"/>
      <c r="E33" s="355"/>
      <c r="F33" s="355"/>
      <c r="G33" s="15"/>
      <c r="H33" s="15"/>
      <c r="I33" s="15"/>
      <c r="J33" s="15"/>
      <c r="K33" s="15"/>
      <c r="L33" s="15"/>
      <c r="M33" s="15"/>
    </row>
    <row r="34" spans="2:1024" s="10" customFormat="1" ht="15" x14ac:dyDescent="0.3">
      <c r="B34" s="26" t="s">
        <v>27</v>
      </c>
      <c r="C34" s="356" t="e">
        <f>C32+E32</f>
        <v>#DIV/0!</v>
      </c>
      <c r="D34" s="356"/>
      <c r="E34" s="356"/>
      <c r="F34" s="356"/>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G42" s="3"/>
      <c r="H42" s="6"/>
      <c r="I42" s="6"/>
    </row>
    <row r="43" spans="2:1024" s="10" customFormat="1" x14ac:dyDescent="0.3">
      <c r="B43" s="4"/>
      <c r="C43" s="4"/>
      <c r="G43" s="3"/>
    </row>
    <row r="44" spans="2:1024" s="10" customFormat="1" x14ac:dyDescent="0.3">
      <c r="B44" s="4"/>
      <c r="C44" s="4"/>
      <c r="G44" s="3"/>
    </row>
    <row r="45" spans="2:1024" s="10" customFormat="1" x14ac:dyDescent="0.3">
      <c r="B45" s="9"/>
      <c r="G45" s="3"/>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row r="55" spans="2:1024" s="3" customFormat="1" x14ac:dyDescent="0.3">
      <c r="B55" s="10"/>
      <c r="C55" s="10"/>
      <c r="D55" s="10"/>
      <c r="E55" s="10"/>
      <c r="F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row>
    <row r="56" spans="2:1024" s="3" customFormat="1" x14ac:dyDescent="0.3">
      <c r="B56" s="10"/>
      <c r="C56" s="10"/>
      <c r="D56" s="10"/>
      <c r="E56" s="10"/>
      <c r="F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row>
    <row r="57" spans="2:1024" s="3" customFormat="1" x14ac:dyDescent="0.3">
      <c r="B57" s="10"/>
      <c r="C57" s="10"/>
      <c r="D57" s="10"/>
      <c r="E57" s="10"/>
      <c r="F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row>
    <row r="58" spans="2:1024" s="3" customFormat="1" x14ac:dyDescent="0.3">
      <c r="B58" s="10"/>
      <c r="C58" s="10"/>
      <c r="D58" s="10"/>
      <c r="E58" s="10"/>
      <c r="F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row>
  </sheetData>
  <sheetProtection algorithmName="SHA-512" hashValue="Wb/Eguod2na0eXLbSfYj/eapLjL/Lq/Du2VC1vSB3BmsA3TkHhqXIyr9arLiuDqSnrAbLyeEaH82tEiKmUj06g==" saltValue="Ys6+VS3vCvHurulBfpRfHw==" spinCount="100000" sheet="1" formatCells="0" formatColumns="0" formatRows="0" autoFilter="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141B8F25-EC3E-424E-8FA0-5CDE9B55F595}">
            <xm:f>'Lēmuma_T_(no-līdz)'!$C$22</xm:f>
            <x14:dxf>
              <fill>
                <patternFill>
                  <bgColor rgb="FFFF0000"/>
                </patternFill>
              </fill>
            </x14:dxf>
          </x14:cfRule>
          <xm:sqref>C22</xm:sqref>
        </x14:conditionalFormatting>
        <x14:conditionalFormatting xmlns:xm="http://schemas.microsoft.com/office/excel/2006/main">
          <x14:cfRule type="cellIs" priority="3" operator="greaterThan" id="{6E60C383-5264-4ACC-9C1C-1CFF54FB2BB5}">
            <xm:f>'Lēmuma_T_(no-līdz)'!$D$22</xm:f>
            <x14:dxf>
              <fill>
                <patternFill>
                  <bgColor rgb="FFFF0000"/>
                </patternFill>
              </fill>
            </x14:dxf>
          </x14:cfRule>
          <xm:sqref>D22</xm:sqref>
        </x14:conditionalFormatting>
        <x14:conditionalFormatting xmlns:xm="http://schemas.microsoft.com/office/excel/2006/main">
          <x14:cfRule type="cellIs" priority="2" operator="greaterThan" id="{AE08BA09-377E-44A2-A9CE-55A232A8138D}">
            <xm:f>'Lēmuma_T_(no-līdz)'!$E$22</xm:f>
            <x14:dxf>
              <fill>
                <patternFill>
                  <bgColor rgb="FFFF0000"/>
                </patternFill>
              </fill>
            </x14:dxf>
          </x14:cfRule>
          <xm:sqref>E22</xm:sqref>
        </x14:conditionalFormatting>
        <x14:conditionalFormatting xmlns:xm="http://schemas.microsoft.com/office/excel/2006/main">
          <x14:cfRule type="cellIs" priority="1" operator="greaterThan" id="{F0B4B70D-E448-4B06-9A6E-FE5CF97CA64E}">
            <xm:f>'Lēmuma_T_(no-līdz)'!$F$22</xm:f>
            <x14:dxf>
              <fill>
                <patternFill>
                  <bgColor rgb="FFFF0000"/>
                </patternFill>
              </fill>
            </x14:dxf>
          </x14:cfRule>
          <xm:sqref>F22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821D8-4F1F-4C1C-B6C8-CDC87658C149}">
  <sheetPr codeName="Lapa5">
    <tabColor rgb="FFFFFF00"/>
  </sheetPr>
  <dimension ref="B1:AMJ44"/>
  <sheetViews>
    <sheetView topLeftCell="A2" zoomScale="80" zoomScaleNormal="80" workbookViewId="0">
      <selection activeCell="L28" sqref="L28"/>
    </sheetView>
  </sheetViews>
  <sheetFormatPr defaultRowHeight="13" outlineLevelCol="1" x14ac:dyDescent="0.3"/>
  <cols>
    <col min="1" max="1" width="3.1796875" customWidth="1"/>
    <col min="2" max="2" width="72.81640625" style="15" customWidth="1"/>
    <col min="3" max="6" width="18.1796875" style="15" customWidth="1" outlineLevel="1"/>
    <col min="7" max="7" width="9.1796875" customWidth="1" outlineLevel="1"/>
    <col min="8" max="8" width="2.81640625" style="15" customWidth="1"/>
    <col min="9" max="9" width="17.81640625" style="15" customWidth="1" outlineLevel="1"/>
    <col min="10" max="10" width="18.1796875" style="15" customWidth="1" outlineLevel="1"/>
    <col min="11" max="11" width="9.1796875" style="15" customWidth="1" outlineLevel="1"/>
    <col min="12" max="12" width="17.81640625" style="15" customWidth="1" outlineLevel="1"/>
    <col min="13" max="13" width="18.1796875" style="15" customWidth="1" outlineLevel="1"/>
    <col min="14" max="1024" width="9.1796875" style="15" customWidth="1"/>
  </cols>
  <sheetData>
    <row r="1" spans="2:13" ht="13.5" customHeight="1" x14ac:dyDescent="0.3">
      <c r="F1" s="26"/>
      <c r="G1" s="15"/>
    </row>
    <row r="2" spans="2:13" ht="19.5" customHeight="1" x14ac:dyDescent="0.4">
      <c r="B2" s="12" t="s">
        <v>0</v>
      </c>
      <c r="C2" s="124" t="str">
        <f>Kopsavilkums!D4</f>
        <v xml:space="preserve">SIA "_________________" </v>
      </c>
      <c r="F2" s="14"/>
      <c r="G2" s="15"/>
    </row>
    <row r="3" spans="2:13" ht="19.5" customHeight="1" x14ac:dyDescent="0.4">
      <c r="B3" s="123"/>
      <c r="C3" s="124"/>
      <c r="F3" s="104"/>
      <c r="G3" s="15"/>
    </row>
    <row r="4" spans="2:13" ht="6" customHeight="1" x14ac:dyDescent="0.3">
      <c r="F4" s="14"/>
      <c r="G4" s="15"/>
    </row>
    <row r="5" spans="2:13" ht="6" customHeight="1" x14ac:dyDescent="0.3">
      <c r="F5" s="14"/>
      <c r="G5" s="15"/>
    </row>
    <row r="6" spans="2:13" ht="30" customHeight="1" x14ac:dyDescent="0.5">
      <c r="B6" s="200" t="s">
        <v>98</v>
      </c>
      <c r="C6" s="201" t="str">
        <f>Elektr_KOPSAVILKUMS!A44</f>
        <v>no __.__.20__</v>
      </c>
      <c r="D6" s="202"/>
      <c r="E6" s="202"/>
      <c r="F6" s="202"/>
      <c r="G6" s="15"/>
      <c r="I6" s="357" t="s">
        <v>1</v>
      </c>
      <c r="J6" s="357"/>
      <c r="K6" s="45"/>
      <c r="L6" s="358" t="s">
        <v>2</v>
      </c>
      <c r="M6" s="358"/>
    </row>
    <row r="7" spans="2:13" ht="8.25" customHeight="1" x14ac:dyDescent="0.3">
      <c r="F7" s="14"/>
      <c r="G7" s="15"/>
    </row>
    <row r="8" spans="2:13" ht="32.25" customHeight="1" x14ac:dyDescent="0.3">
      <c r="B8" s="62" t="s">
        <v>3</v>
      </c>
      <c r="C8" s="63" t="s">
        <v>4</v>
      </c>
      <c r="D8" s="63" t="s">
        <v>5</v>
      </c>
      <c r="E8" s="63" t="s">
        <v>6</v>
      </c>
      <c r="F8" s="63" t="s">
        <v>7</v>
      </c>
      <c r="G8" s="15"/>
      <c r="I8" s="16" t="s">
        <v>8</v>
      </c>
      <c r="J8" s="16" t="s">
        <v>9</v>
      </c>
      <c r="L8" s="16" t="s">
        <v>8</v>
      </c>
      <c r="M8" s="16" t="s">
        <v>9</v>
      </c>
    </row>
    <row r="9" spans="2:13" ht="14.5" x14ac:dyDescent="0.35">
      <c r="B9" s="64" t="s">
        <v>10</v>
      </c>
      <c r="C9" s="77">
        <f>'Lēmuma_T_(no)'!C9</f>
        <v>0</v>
      </c>
      <c r="D9" s="77">
        <f>'Lēmuma_T_(no)'!D9</f>
        <v>0</v>
      </c>
      <c r="E9" s="77">
        <f>'Lēmuma_T_(no)'!E9</f>
        <v>0</v>
      </c>
      <c r="F9" s="77">
        <f>'Lēmuma_T_(no)'!F9</f>
        <v>0</v>
      </c>
      <c r="G9" s="15"/>
      <c r="I9" s="18">
        <f>C9+D9</f>
        <v>0</v>
      </c>
      <c r="J9" s="18">
        <f>E9+F9</f>
        <v>0</v>
      </c>
      <c r="L9" s="19" t="e">
        <f>I9/$I$25</f>
        <v>#DIV/0!</v>
      </c>
      <c r="M9" s="19" t="e">
        <f>J9/$J$26</f>
        <v>#DIV/0!</v>
      </c>
    </row>
    <row r="10" spans="2:13" s="15" customFormat="1" ht="27.75" customHeight="1" x14ac:dyDescent="0.35">
      <c r="B10" s="65" t="s">
        <v>11</v>
      </c>
      <c r="C10" s="77">
        <f>'Lēmuma_T_(no)'!C10</f>
        <v>0</v>
      </c>
      <c r="D10" s="77">
        <f>'Lēmuma_T_(no)'!D10</f>
        <v>0</v>
      </c>
      <c r="E10" s="77">
        <f>'Lēmuma_T_(no)'!E10</f>
        <v>0</v>
      </c>
      <c r="F10" s="77">
        <f>'Lēmuma_T_(no)'!F10</f>
        <v>0</v>
      </c>
      <c r="I10" s="18">
        <f t="shared" ref="I10:I19" si="0">C10+D10</f>
        <v>0</v>
      </c>
      <c r="J10" s="18">
        <f t="shared" ref="J10:J20" si="1">E10+F10</f>
        <v>0</v>
      </c>
      <c r="L10" s="19" t="e">
        <f>I10/$I$25</f>
        <v>#DIV/0!</v>
      </c>
      <c r="M10" s="19" t="e">
        <f>J10/$J$26</f>
        <v>#DIV/0!</v>
      </c>
    </row>
    <row r="11" spans="2:13" s="15" customFormat="1" ht="25.5" customHeight="1" x14ac:dyDescent="0.35">
      <c r="B11" s="65" t="s">
        <v>12</v>
      </c>
      <c r="C11" s="77">
        <f>'Lēmuma_T_(no)'!C11</f>
        <v>0</v>
      </c>
      <c r="D11" s="77">
        <f>'Lēmuma_T_(no)'!D11</f>
        <v>0</v>
      </c>
      <c r="E11" s="77">
        <f>'Lēmuma_T_(no)'!E11</f>
        <v>0</v>
      </c>
      <c r="F11" s="77">
        <f>'Lēmuma_T_(no)'!F11</f>
        <v>0</v>
      </c>
      <c r="I11" s="18">
        <f t="shared" si="0"/>
        <v>0</v>
      </c>
      <c r="J11" s="18">
        <f t="shared" si="1"/>
        <v>0</v>
      </c>
      <c r="L11" s="19" t="e">
        <f>I11/$I$25</f>
        <v>#DIV/0!</v>
      </c>
      <c r="M11" s="19" t="e">
        <f>J11/$J$26</f>
        <v>#DIV/0!</v>
      </c>
    </row>
    <row r="12" spans="2:13" s="15" customFormat="1" ht="27.75" customHeight="1" x14ac:dyDescent="0.35">
      <c r="B12" s="65" t="s">
        <v>56</v>
      </c>
      <c r="C12" s="77">
        <f>'Lēmuma_T_(no)'!C12-'Lēmuma_T_(no)'!C13-'Lēmuma_T_(no)'!C14+'Pašnoteiktie_T_(no)'!C13+'Pašnoteiktie_T_(no)'!C14</f>
        <v>0</v>
      </c>
      <c r="D12" s="77">
        <f>'Lēmuma_T_(no)'!D12-'Lēmuma_T_(no)'!D13+'Pašnoteiktie_T_(no)'!D13</f>
        <v>0</v>
      </c>
      <c r="E12" s="77">
        <f>'Lēmuma_T_(no)'!E12-'Lēmuma_T_(no)'!E13+'Pašnoteiktie_T_(no)'!E13</f>
        <v>0</v>
      </c>
      <c r="F12" s="77">
        <f>'Lēmuma_T_(no)'!F12-'Lēmuma_T_(no)'!F13-'Lēmuma_T_(no)'!F15+'Pašnoteiktie_T_(no)'!F13+'Pašnoteiktie_T_(no)'!F15</f>
        <v>0</v>
      </c>
      <c r="I12" s="18">
        <f t="shared" si="0"/>
        <v>0</v>
      </c>
      <c r="J12" s="18">
        <f t="shared" si="1"/>
        <v>0</v>
      </c>
      <c r="L12" s="19" t="e">
        <f>I12/$I$25</f>
        <v>#DIV/0!</v>
      </c>
      <c r="M12" s="19" t="e">
        <f>J12/$J$26</f>
        <v>#DIV/0!</v>
      </c>
    </row>
    <row r="13" spans="2:13" s="15" customFormat="1" ht="23.5" customHeight="1" x14ac:dyDescent="0.35">
      <c r="B13" s="66" t="s">
        <v>73</v>
      </c>
      <c r="C13" s="77">
        <f>Elektr_KOPSAVILKUMS!C46</f>
        <v>0</v>
      </c>
      <c r="D13" s="77">
        <f>Elektr_KOPSAVILKUMS!D46</f>
        <v>0</v>
      </c>
      <c r="E13" s="77">
        <f>Elektr_KOPSAVILKUMS!E46</f>
        <v>0</v>
      </c>
      <c r="F13" s="77">
        <f>Elektr_KOPSAVILKUMS!F46</f>
        <v>0</v>
      </c>
      <c r="I13" s="18">
        <f t="shared" si="0"/>
        <v>0</v>
      </c>
      <c r="J13" s="18">
        <f t="shared" si="1"/>
        <v>0</v>
      </c>
      <c r="L13" s="19" t="e">
        <f>I13/$I$25</f>
        <v>#DIV/0!</v>
      </c>
      <c r="M13" s="19" t="e">
        <f>J13/$J$26</f>
        <v>#DIV/0!</v>
      </c>
    </row>
    <row r="14" spans="2:13" s="15" customFormat="1" ht="31.5" customHeight="1" x14ac:dyDescent="0.35">
      <c r="B14" s="66" t="s">
        <v>71</v>
      </c>
      <c r="C14" s="77">
        <f>Iepirktā_ūdens_izm!E9</f>
        <v>0</v>
      </c>
      <c r="D14" s="77" t="s">
        <v>13</v>
      </c>
      <c r="E14" s="77" t="s">
        <v>13</v>
      </c>
      <c r="F14" s="77" t="s">
        <v>13</v>
      </c>
      <c r="I14" s="18">
        <f>C14</f>
        <v>0</v>
      </c>
      <c r="J14" s="18" t="s">
        <v>13</v>
      </c>
      <c r="L14" s="19" t="e">
        <f t="shared" ref="L14" si="2">I14/$I$25</f>
        <v>#DIV/0!</v>
      </c>
      <c r="M14" s="19" t="s">
        <v>13</v>
      </c>
    </row>
    <row r="15" spans="2:13" s="15" customFormat="1" ht="34" customHeight="1" x14ac:dyDescent="0.35">
      <c r="B15" s="66" t="s">
        <v>72</v>
      </c>
      <c r="C15" s="77" t="s">
        <v>13</v>
      </c>
      <c r="D15" s="77" t="s">
        <v>13</v>
      </c>
      <c r="E15" s="77" t="s">
        <v>13</v>
      </c>
      <c r="F15" s="77">
        <f>Attīrīšanai_novad_notekūd_izm!E9</f>
        <v>0</v>
      </c>
      <c r="I15" s="18" t="s">
        <v>13</v>
      </c>
      <c r="J15" s="18">
        <f>F15</f>
        <v>0</v>
      </c>
      <c r="L15" s="19" t="s">
        <v>13</v>
      </c>
      <c r="M15" s="19" t="e">
        <f t="shared" ref="M15" si="3">J15/$J$26</f>
        <v>#DIV/0!</v>
      </c>
    </row>
    <row r="16" spans="2:13" ht="27" customHeight="1" x14ac:dyDescent="0.35">
      <c r="B16" s="64" t="s">
        <v>183</v>
      </c>
      <c r="C16" s="76" t="s">
        <v>13</v>
      </c>
      <c r="D16" s="77" t="e">
        <f>(C24-D25)*ROUND(C20/C24,2)</f>
        <v>#DIV/0!</v>
      </c>
      <c r="E16" s="76" t="s">
        <v>13</v>
      </c>
      <c r="F16" s="76" t="s">
        <v>13</v>
      </c>
      <c r="G16" s="15"/>
      <c r="I16" s="18" t="e">
        <f>D16</f>
        <v>#DIV/0!</v>
      </c>
      <c r="J16" s="18" t="s">
        <v>13</v>
      </c>
      <c r="L16" s="19" t="e">
        <f>I16/$I$25</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L17" s="19" t="e">
        <f>I17/$I$25</f>
        <v>#DIV/0!</v>
      </c>
      <c r="M17" s="19" t="e">
        <f t="shared" ref="M17:M23" si="4">J17/$J$26</f>
        <v>#DIV/0!</v>
      </c>
    </row>
    <row r="18" spans="2:13" s="15" customFormat="1" ht="24" customHeight="1" x14ac:dyDescent="0.35">
      <c r="B18" s="64" t="s">
        <v>15</v>
      </c>
      <c r="C18" s="77">
        <f>'Lēmuma_T_(no)'!C18</f>
        <v>0</v>
      </c>
      <c r="D18" s="77">
        <f>'Lēmuma_T_(no)'!D18</f>
        <v>0</v>
      </c>
      <c r="E18" s="77">
        <f>'Lēmuma_T_(no)'!E18</f>
        <v>0</v>
      </c>
      <c r="F18" s="77">
        <f>'Lēmuma_T_(no)'!F18</f>
        <v>0</v>
      </c>
      <c r="I18" s="18">
        <f t="shared" si="0"/>
        <v>0</v>
      </c>
      <c r="J18" s="18">
        <f t="shared" si="1"/>
        <v>0</v>
      </c>
      <c r="L18" s="19" t="e">
        <f>I18/$I$25</f>
        <v>#DIV/0!</v>
      </c>
      <c r="M18" s="19" t="e">
        <f t="shared" si="4"/>
        <v>#DIV/0!</v>
      </c>
    </row>
    <row r="19" spans="2:13" s="15" customFormat="1" ht="24" customHeight="1" x14ac:dyDescent="0.35">
      <c r="B19" s="64" t="s">
        <v>16</v>
      </c>
      <c r="C19" s="77">
        <f>'Lēmuma_T_(no)'!C19</f>
        <v>0</v>
      </c>
      <c r="D19" s="77">
        <f>'Lēmuma_T_(no)'!D19</f>
        <v>0</v>
      </c>
      <c r="E19" s="77">
        <f>'Lēmuma_T_(no)'!E19</f>
        <v>0</v>
      </c>
      <c r="F19" s="77">
        <f>'Lēmuma_T_(no)'!F19</f>
        <v>0</v>
      </c>
      <c r="I19" s="18">
        <f t="shared" si="0"/>
        <v>0</v>
      </c>
      <c r="J19" s="18">
        <f t="shared" si="1"/>
        <v>0</v>
      </c>
      <c r="L19" s="19" t="e">
        <f>I19/$I$25</f>
        <v>#DIV/0!</v>
      </c>
      <c r="M19" s="19" t="e">
        <f t="shared" si="4"/>
        <v>#DIV/0!</v>
      </c>
    </row>
    <row r="20" spans="2:13" s="15" customFormat="1" ht="30.75" customHeight="1" x14ac:dyDescent="0.35">
      <c r="B20" s="67" t="s">
        <v>1</v>
      </c>
      <c r="C20" s="75">
        <f>ROUND(C9+C10+C11+C12+C17+C18-C19,0)</f>
        <v>0</v>
      </c>
      <c r="D20" s="75" t="e">
        <f>ROUND(D9+D10+D11+D12+D16+D17+D18-D19,0)</f>
        <v>#DIV/0!</v>
      </c>
      <c r="E20" s="75">
        <f>ROUND(E9+E10+E11+E12+E17+E18-E19,0)</f>
        <v>0</v>
      </c>
      <c r="F20" s="75">
        <f>ROUND(F9+F10+F11+F12+F17+F18-F19,0)</f>
        <v>0</v>
      </c>
      <c r="I20" s="18" t="e">
        <f>C20+D20-I16</f>
        <v>#DIV/0!</v>
      </c>
      <c r="J20" s="18">
        <f t="shared" si="1"/>
        <v>0</v>
      </c>
      <c r="L20" s="19" t="e">
        <f>I20/$I$25</f>
        <v>#DIV/0!</v>
      </c>
      <c r="M20" s="19" t="e">
        <f t="shared" si="4"/>
        <v>#DIV/0!</v>
      </c>
    </row>
    <row r="21" spans="2:13" s="10" customFormat="1" ht="24" customHeight="1" x14ac:dyDescent="0.35">
      <c r="B21" s="65" t="s">
        <v>124</v>
      </c>
      <c r="C21" s="140" t="e">
        <f>C22/C20</f>
        <v>#DIV/0!</v>
      </c>
      <c r="D21" s="140" t="e">
        <f t="shared" ref="D21:F21" si="5">D22/D20</f>
        <v>#DIV/0!</v>
      </c>
      <c r="E21" s="140" t="e">
        <f t="shared" si="5"/>
        <v>#DIV/0!</v>
      </c>
      <c r="F21" s="140" t="e">
        <f t="shared" si="5"/>
        <v>#DIV/0!</v>
      </c>
      <c r="G21" s="15"/>
      <c r="H21" s="15"/>
      <c r="I21" s="279" t="e">
        <f>I22/I20</f>
        <v>#DIV/0!</v>
      </c>
      <c r="J21" s="279" t="e">
        <f>J22/J20</f>
        <v>#DIV/0!</v>
      </c>
      <c r="K21" s="15"/>
      <c r="L21" s="19"/>
      <c r="M21" s="19" t="e">
        <f t="shared" si="4"/>
        <v>#DIV/0!</v>
      </c>
    </row>
    <row r="22" spans="2:13" s="15" customFormat="1" ht="26.25" customHeight="1" x14ac:dyDescent="0.35">
      <c r="B22" s="68" t="s">
        <v>84</v>
      </c>
      <c r="C22" s="278"/>
      <c r="D22" s="278"/>
      <c r="E22" s="278"/>
      <c r="F22" s="278"/>
      <c r="I22" s="18" t="e">
        <f>'Lēmuma_T_(no)'!I22</f>
        <v>#DIV/0!</v>
      </c>
      <c r="J22" s="18">
        <f>'Lēmuma_T_(no)'!J22</f>
        <v>0</v>
      </c>
      <c r="L22" s="19" t="e">
        <f>I22/$I$25</f>
        <v>#DIV/0!</v>
      </c>
      <c r="M22" s="19" t="e">
        <f t="shared" si="4"/>
        <v>#DIV/0!</v>
      </c>
    </row>
    <row r="23" spans="2:13" s="15" customFormat="1" ht="17.5" x14ac:dyDescent="0.35">
      <c r="B23" s="69" t="s">
        <v>85</v>
      </c>
      <c r="C23" s="75">
        <f>ROUND(C20+C22,0)</f>
        <v>0</v>
      </c>
      <c r="D23" s="75" t="e">
        <f t="shared" ref="D23:F23" si="6">ROUND(D20+D22,0)</f>
        <v>#DIV/0!</v>
      </c>
      <c r="E23" s="75">
        <f t="shared" si="6"/>
        <v>0</v>
      </c>
      <c r="F23" s="75">
        <f t="shared" si="6"/>
        <v>0</v>
      </c>
      <c r="I23" s="18" t="e">
        <f>I20+I22</f>
        <v>#DIV/0!</v>
      </c>
      <c r="J23" s="18">
        <f>J20+J22</f>
        <v>0</v>
      </c>
      <c r="L23" s="19" t="e">
        <f>I23/$I$25</f>
        <v>#DIV/0!</v>
      </c>
      <c r="M23" s="19" t="e">
        <f t="shared" si="4"/>
        <v>#DIV/0!</v>
      </c>
    </row>
    <row r="24" spans="2:13" s="15" customFormat="1" ht="28.5" customHeight="1" x14ac:dyDescent="0.3">
      <c r="B24" s="70" t="s">
        <v>18</v>
      </c>
      <c r="C24" s="74">
        <f>'Lēmuma_T_(no)'!C24</f>
        <v>0</v>
      </c>
      <c r="D24" s="74" t="s">
        <v>13</v>
      </c>
      <c r="E24" s="74" t="s">
        <v>13</v>
      </c>
      <c r="F24" s="74" t="s">
        <v>13</v>
      </c>
      <c r="I24" s="1"/>
      <c r="J24" s="1"/>
      <c r="L24" s="17"/>
      <c r="M24" s="17"/>
    </row>
    <row r="25" spans="2:13" s="15" customFormat="1" ht="28.5" customHeight="1" x14ac:dyDescent="0.35">
      <c r="B25" s="71" t="s">
        <v>19</v>
      </c>
      <c r="C25" s="74" t="s">
        <v>13</v>
      </c>
      <c r="D25" s="74">
        <f>'Lēmuma_T_(no)'!D25</f>
        <v>0</v>
      </c>
      <c r="E25" s="74" t="s">
        <v>13</v>
      </c>
      <c r="F25" s="74" t="s">
        <v>13</v>
      </c>
      <c r="I25" s="18">
        <f>D25</f>
        <v>0</v>
      </c>
      <c r="J25" s="18"/>
      <c r="L25" s="17"/>
      <c r="M25" s="17"/>
    </row>
    <row r="26" spans="2:13" s="15" customFormat="1" ht="28.5" customHeight="1" x14ac:dyDescent="0.35">
      <c r="B26" s="71" t="s">
        <v>20</v>
      </c>
      <c r="C26" s="74" t="s">
        <v>13</v>
      </c>
      <c r="D26" s="74" t="s">
        <v>13</v>
      </c>
      <c r="E26" s="74">
        <f>'Lēmuma_T_(no)'!E26</f>
        <v>0</v>
      </c>
      <c r="F26" s="74">
        <f>'Lēmuma_T_(no)'!F26</f>
        <v>0</v>
      </c>
      <c r="I26" s="1"/>
      <c r="J26" s="18">
        <f>F26</f>
        <v>0</v>
      </c>
      <c r="L26" s="17"/>
      <c r="M26" s="17"/>
    </row>
    <row r="27" spans="2:13" s="15" customFormat="1" ht="6.75" customHeight="1" x14ac:dyDescent="0.3">
      <c r="B27" s="21"/>
      <c r="C27" s="22"/>
      <c r="D27" s="22"/>
      <c r="E27" s="22"/>
      <c r="F27" s="22"/>
      <c r="I27" s="23"/>
      <c r="J27" s="23"/>
      <c r="L27" s="17"/>
      <c r="M27" s="17"/>
    </row>
    <row r="28" spans="2:13" s="15" customFormat="1" ht="38.25" customHeight="1" x14ac:dyDescent="0.3">
      <c r="B28" s="24"/>
      <c r="C28" s="72" t="s">
        <v>21</v>
      </c>
      <c r="D28" s="72" t="s">
        <v>22</v>
      </c>
      <c r="E28" s="72" t="s">
        <v>23</v>
      </c>
      <c r="F28" s="72" t="s">
        <v>24</v>
      </c>
      <c r="I28" s="48" t="s">
        <v>25</v>
      </c>
      <c r="J28" s="48" t="s">
        <v>26</v>
      </c>
      <c r="L28" s="17"/>
      <c r="M28" s="25"/>
    </row>
    <row r="29" spans="2:13" s="15" customFormat="1" ht="15" x14ac:dyDescent="0.3">
      <c r="B29" s="26" t="s">
        <v>27</v>
      </c>
      <c r="C29" s="73" t="e">
        <f>ROUND(C23/C24,2)</f>
        <v>#DIV/0!</v>
      </c>
      <c r="D29" s="73" t="e">
        <f>ROUND(D23/D25,2)</f>
        <v>#DIV/0!</v>
      </c>
      <c r="E29" s="73" t="e">
        <f>ROUND(E23/E26,2)</f>
        <v>#DIV/0!</v>
      </c>
      <c r="F29" s="73" t="e">
        <f>ROUND(F23/F26,2)</f>
        <v>#DIV/0!</v>
      </c>
      <c r="I29" s="5" t="e">
        <f>C31</f>
        <v>#DIV/0!</v>
      </c>
      <c r="J29" s="5" t="e">
        <f>E31</f>
        <v>#DIV/0!</v>
      </c>
      <c r="L29" s="17"/>
      <c r="M29" s="17"/>
    </row>
    <row r="30" spans="2:13" s="15" customFormat="1" ht="27.75" customHeight="1" x14ac:dyDescent="0.3">
      <c r="B30" s="24"/>
      <c r="C30" s="355" t="s">
        <v>25</v>
      </c>
      <c r="D30" s="355"/>
      <c r="E30" s="355" t="s">
        <v>26</v>
      </c>
      <c r="F30" s="355"/>
    </row>
    <row r="31" spans="2:13" s="15" customFormat="1" ht="15" x14ac:dyDescent="0.3">
      <c r="B31" s="26" t="s">
        <v>27</v>
      </c>
      <c r="C31" s="359" t="e">
        <f>C29+D29</f>
        <v>#DIV/0!</v>
      </c>
      <c r="D31" s="359"/>
      <c r="E31" s="359" t="e">
        <f>E29+F29</f>
        <v>#DIV/0!</v>
      </c>
      <c r="F31" s="359"/>
    </row>
    <row r="32" spans="2:13" s="15" customFormat="1" ht="27" customHeight="1" x14ac:dyDescent="0.3">
      <c r="B32" s="24"/>
      <c r="C32" s="355" t="s">
        <v>28</v>
      </c>
      <c r="D32" s="355"/>
      <c r="E32" s="355"/>
      <c r="F32" s="355"/>
    </row>
    <row r="33" spans="2:13" s="15" customFormat="1" ht="15" x14ac:dyDescent="0.3">
      <c r="B33" s="26" t="s">
        <v>27</v>
      </c>
      <c r="C33" s="356" t="e">
        <f>C31+E31</f>
        <v>#DIV/0!</v>
      </c>
      <c r="D33" s="356"/>
      <c r="E33" s="356"/>
      <c r="F33" s="356"/>
      <c r="J33" s="41"/>
      <c r="M33" s="27"/>
    </row>
    <row r="34" spans="2:13" s="15" customFormat="1" ht="7.5" customHeight="1" x14ac:dyDescent="0.3">
      <c r="M34" s="125"/>
    </row>
    <row r="35" spans="2:13" s="15" customFormat="1" ht="12.75" customHeight="1" x14ac:dyDescent="0.3">
      <c r="C35" s="41"/>
      <c r="D35" s="41"/>
      <c r="E35" s="41"/>
      <c r="F35" s="41"/>
      <c r="G35" s="126"/>
      <c r="J35" s="41"/>
    </row>
    <row r="36" spans="2:13" s="15" customFormat="1" x14ac:dyDescent="0.3">
      <c r="B36" s="21"/>
      <c r="C36" s="41"/>
      <c r="D36" s="41"/>
      <c r="E36" s="41"/>
      <c r="F36" s="41"/>
    </row>
    <row r="37" spans="2:13" s="21" customFormat="1" x14ac:dyDescent="0.3">
      <c r="C37" s="127"/>
      <c r="D37" s="127"/>
      <c r="G37"/>
      <c r="H37" s="103"/>
      <c r="I37" s="103"/>
    </row>
    <row r="38" spans="2:13" s="21" customFormat="1" x14ac:dyDescent="0.3">
      <c r="G38"/>
      <c r="H38" s="104"/>
      <c r="I38" s="104"/>
    </row>
    <row r="39" spans="2:13" s="21" customFormat="1" x14ac:dyDescent="0.3">
      <c r="G39"/>
      <c r="H39" s="104"/>
      <c r="I39" s="104"/>
    </row>
    <row r="40" spans="2:13" s="21" customFormat="1" x14ac:dyDescent="0.3">
      <c r="G40"/>
      <c r="H40" s="104"/>
      <c r="I40" s="104"/>
    </row>
    <row r="41" spans="2:13" s="21" customFormat="1" x14ac:dyDescent="0.3">
      <c r="G41"/>
      <c r="H41" s="104"/>
      <c r="I41" s="104"/>
    </row>
    <row r="42" spans="2:13" x14ac:dyDescent="0.3">
      <c r="B42" s="21"/>
      <c r="C42" s="21"/>
    </row>
    <row r="43" spans="2:13" x14ac:dyDescent="0.3">
      <c r="B43" s="21"/>
      <c r="C43" s="21"/>
    </row>
    <row r="44" spans="2:13" x14ac:dyDescent="0.3">
      <c r="B44" s="122"/>
    </row>
  </sheetData>
  <sheetProtection algorithmName="SHA-512" hashValue="SpjdrRI6lOokjMxrvagVDJ8PdZu99z+Kw9DkAA/EWBsEBKqtPP974xXpPYq+7QbhSRX9Bq4umYm+EvEVM2rS4g==" saltValue="B3xyaKZJaph/KG6DkldsGQ==" spinCount="100000" sheet="1" formatCells="0" formatColumns="0" formatRows="0"/>
  <mergeCells count="8">
    <mergeCell ref="C32:F32"/>
    <mergeCell ref="C33:F33"/>
    <mergeCell ref="I6:J6"/>
    <mergeCell ref="L6:M6"/>
    <mergeCell ref="C30:D30"/>
    <mergeCell ref="E30:F30"/>
    <mergeCell ref="C31:D31"/>
    <mergeCell ref="E31:F31"/>
  </mergeCells>
  <phoneticPr fontId="25" type="noConversion"/>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97EC4CBB-E96E-4CC5-8480-D97D3F43E85A}">
            <xm:f>'Lēmuma_T_(no)'!$C$22</xm:f>
            <x14:dxf>
              <font>
                <strike val="0"/>
              </font>
              <fill>
                <patternFill>
                  <bgColor rgb="FFFF0000"/>
                </patternFill>
              </fill>
            </x14:dxf>
          </x14:cfRule>
          <xm:sqref>C22</xm:sqref>
        </x14:conditionalFormatting>
        <x14:conditionalFormatting xmlns:xm="http://schemas.microsoft.com/office/excel/2006/main">
          <x14:cfRule type="cellIs" priority="3" operator="greaterThan" id="{29CCC6DE-6CF0-4423-935A-7F245BAFCF24}">
            <xm:f>'Lēmuma_T_(no)'!$D$22</xm:f>
            <x14:dxf>
              <font>
                <strike val="0"/>
              </font>
              <fill>
                <patternFill>
                  <bgColor rgb="FFFF0000"/>
                </patternFill>
              </fill>
            </x14:dxf>
          </x14:cfRule>
          <xm:sqref>D22</xm:sqref>
        </x14:conditionalFormatting>
        <x14:conditionalFormatting xmlns:xm="http://schemas.microsoft.com/office/excel/2006/main">
          <x14:cfRule type="cellIs" priority="2" operator="greaterThan" id="{A5DC08BE-BF1D-44DD-BFE7-AFE5E08FEA08}">
            <xm:f>'Lēmuma_T_(no)'!$E$22</xm:f>
            <x14:dxf>
              <font>
                <strike val="0"/>
              </font>
              <fill>
                <patternFill>
                  <bgColor rgb="FFFF0000"/>
                </patternFill>
              </fill>
            </x14:dxf>
          </x14:cfRule>
          <xm:sqref>E22</xm:sqref>
        </x14:conditionalFormatting>
        <x14:conditionalFormatting xmlns:xm="http://schemas.microsoft.com/office/excel/2006/main">
          <x14:cfRule type="cellIs" priority="1" operator="greaterThan" id="{C559C926-41AA-4868-A843-097D748173ED}">
            <xm:f>'Lēmuma_T_(no)'!$F$22</xm:f>
            <x14:dxf>
              <font>
                <strike val="0"/>
              </font>
              <fill>
                <patternFill>
                  <bgColor rgb="FFFF0000"/>
                </patternFill>
              </fill>
            </x14:dxf>
          </x14:cfRule>
          <xm:sqref>F22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714B-8359-4B91-A87F-BC1DE5483948}">
  <sheetPr codeName="Lapa11">
    <tabColor theme="5" tint="0.79998168889431442"/>
    <pageSetUpPr fitToPage="1"/>
  </sheetPr>
  <dimension ref="A3:AMK14"/>
  <sheetViews>
    <sheetView workbookViewId="0">
      <selection activeCell="F18" sqref="F18"/>
    </sheetView>
  </sheetViews>
  <sheetFormatPr defaultRowHeight="13" x14ac:dyDescent="0.3"/>
  <cols>
    <col min="1" max="1" width="4.81640625" style="21" customWidth="1"/>
    <col min="2" max="2" width="90.54296875" style="21" customWidth="1"/>
    <col min="3" max="6" width="14.1796875" style="21" customWidth="1"/>
    <col min="7" max="1025" width="9.1796875" style="21" customWidth="1"/>
  </cols>
  <sheetData>
    <row r="3" spans="1:9" ht="45.75" customHeight="1" x14ac:dyDescent="0.3">
      <c r="A3" s="364" t="s">
        <v>180</v>
      </c>
      <c r="B3" s="364"/>
      <c r="C3" s="364"/>
      <c r="D3" s="364"/>
      <c r="E3" s="239"/>
    </row>
    <row r="4" spans="1:9" s="21" customFormat="1" ht="32.25" customHeight="1" x14ac:dyDescent="0.3">
      <c r="A4" s="351"/>
      <c r="B4" s="365"/>
      <c r="C4" s="351" t="s">
        <v>215</v>
      </c>
      <c r="D4" s="351" t="s">
        <v>216</v>
      </c>
      <c r="E4" s="351" t="s">
        <v>81</v>
      </c>
      <c r="F4" s="363" t="s">
        <v>80</v>
      </c>
    </row>
    <row r="5" spans="1:9" s="21" customFormat="1" ht="12.75" customHeight="1" x14ac:dyDescent="0.3">
      <c r="A5" s="351"/>
      <c r="B5" s="365"/>
      <c r="C5" s="351"/>
      <c r="D5" s="351"/>
      <c r="E5" s="351"/>
      <c r="F5" s="363"/>
    </row>
    <row r="6" spans="1:9" s="21" customFormat="1" x14ac:dyDescent="0.3">
      <c r="A6" s="351"/>
      <c r="B6" s="365"/>
      <c r="C6" s="351"/>
      <c r="D6" s="351"/>
      <c r="E6" s="351"/>
      <c r="F6" s="363"/>
    </row>
    <row r="7" spans="1:9" s="21" customFormat="1" ht="16" x14ac:dyDescent="0.3">
      <c r="A7" s="95">
        <v>1</v>
      </c>
      <c r="B7" s="96" t="s">
        <v>63</v>
      </c>
      <c r="C7" s="92"/>
      <c r="D7" s="82">
        <f>C7</f>
        <v>0</v>
      </c>
      <c r="E7" s="82">
        <f>C7</f>
        <v>0</v>
      </c>
      <c r="F7" s="97" t="e">
        <f>E7/D7-1</f>
        <v>#DIV/0!</v>
      </c>
    </row>
    <row r="8" spans="1:9" s="21" customFormat="1" ht="15" customHeight="1" x14ac:dyDescent="0.3">
      <c r="A8" s="95">
        <v>2</v>
      </c>
      <c r="B8" s="96" t="s">
        <v>60</v>
      </c>
      <c r="C8" s="93"/>
      <c r="D8" s="93"/>
      <c r="E8" s="93"/>
      <c r="F8" s="97" t="e">
        <f>E8/D8-1</f>
        <v>#DIV/0!</v>
      </c>
    </row>
    <row r="9" spans="1:9" s="21" customFormat="1" ht="15" customHeight="1" x14ac:dyDescent="0.3">
      <c r="A9" s="98">
        <v>3</v>
      </c>
      <c r="B9" s="99" t="s">
        <v>61</v>
      </c>
      <c r="C9" s="100">
        <f>C7*C8</f>
        <v>0</v>
      </c>
      <c r="D9" s="100">
        <f>D7*D8</f>
        <v>0</v>
      </c>
      <c r="E9" s="100">
        <f>E7*E8</f>
        <v>0</v>
      </c>
      <c r="F9" s="97" t="e">
        <f>E9/D9-1</f>
        <v>#DIV/0!</v>
      </c>
    </row>
    <row r="11" spans="1:9" ht="22.5" customHeight="1" x14ac:dyDescent="0.3">
      <c r="A11" s="101"/>
      <c r="B11" s="102" t="s">
        <v>82</v>
      </c>
      <c r="C11" s="360" t="s">
        <v>83</v>
      </c>
      <c r="D11" s="361"/>
      <c r="E11" s="361"/>
      <c r="F11" s="362"/>
    </row>
    <row r="13" spans="1:9" x14ac:dyDescent="0.3">
      <c r="B13" s="276" t="s">
        <v>228</v>
      </c>
    </row>
    <row r="14" spans="1:9" x14ac:dyDescent="0.3">
      <c r="H14" s="103"/>
      <c r="I14" s="103"/>
    </row>
  </sheetData>
  <sheetProtection algorithmName="SHA-512" hashValue="Tv915YyqPvEoaKADjqOa3Tke8nZcyIdkdSbIjkEV4du1NFL0//9jc7qm4Y4wWQA1m667NuGVoVDCituNKFP/hw==" saltValue="xMmf8RZnhesu1BOWo/12rw==" spinCount="100000" sheet="1" formatCells="0" formatColumns="0" formatRows="0"/>
  <mergeCells count="8">
    <mergeCell ref="C11:F11"/>
    <mergeCell ref="F4:F6"/>
    <mergeCell ref="A3:D3"/>
    <mergeCell ref="D4:D6"/>
    <mergeCell ref="A4:A6"/>
    <mergeCell ref="B4:B6"/>
    <mergeCell ref="C4:C6"/>
    <mergeCell ref="E4:E6"/>
  </mergeCells>
  <pageMargins left="0.75" right="0.75" top="1" bottom="1" header="0.51180555555555496" footer="0.51180555555555496"/>
  <pageSetup paperSize="9" scale="76" firstPageNumber="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9AD4-46EC-48AE-8C41-0DF2352CC149}">
  <sheetPr codeName="Lapa12">
    <tabColor theme="5" tint="0.79998168889431442"/>
    <pageSetUpPr fitToPage="1"/>
  </sheetPr>
  <dimension ref="A3:F13"/>
  <sheetViews>
    <sheetView workbookViewId="0">
      <selection activeCell="E8" sqref="E8"/>
    </sheetView>
  </sheetViews>
  <sheetFormatPr defaultRowHeight="13" x14ac:dyDescent="0.3"/>
  <cols>
    <col min="1" max="1" width="4.81640625" style="21" customWidth="1"/>
    <col min="2" max="2" width="89.1796875" style="21" customWidth="1"/>
    <col min="3" max="3" width="15.453125" style="106" customWidth="1"/>
    <col min="4" max="5" width="15.453125" customWidth="1"/>
    <col min="6" max="6" width="15.453125" style="21" customWidth="1"/>
    <col min="7" max="1020" width="9.1796875" customWidth="1"/>
  </cols>
  <sheetData>
    <row r="3" spans="1:6" ht="44.25" customHeight="1" x14ac:dyDescent="0.3">
      <c r="A3" s="364" t="s">
        <v>181</v>
      </c>
      <c r="B3" s="364"/>
      <c r="C3" s="364"/>
      <c r="D3" s="364"/>
      <c r="E3" s="239"/>
    </row>
    <row r="4" spans="1:6" s="21" customFormat="1" ht="32.25" customHeight="1" x14ac:dyDescent="0.3">
      <c r="A4" s="351"/>
      <c r="B4" s="365"/>
      <c r="C4" s="351" t="s">
        <v>215</v>
      </c>
      <c r="D4" s="351" t="s">
        <v>216</v>
      </c>
      <c r="E4" s="351" t="s">
        <v>81</v>
      </c>
      <c r="F4" s="363" t="s">
        <v>80</v>
      </c>
    </row>
    <row r="5" spans="1:6" s="21" customFormat="1" ht="12.75" customHeight="1" x14ac:dyDescent="0.3">
      <c r="A5" s="351"/>
      <c r="B5" s="365"/>
      <c r="C5" s="351"/>
      <c r="D5" s="351"/>
      <c r="E5" s="351"/>
      <c r="F5" s="363"/>
    </row>
    <row r="6" spans="1:6" s="21" customFormat="1" ht="12.75" customHeight="1" x14ac:dyDescent="0.3">
      <c r="A6" s="351"/>
      <c r="B6" s="365"/>
      <c r="C6" s="351"/>
      <c r="D6" s="351"/>
      <c r="E6" s="351"/>
      <c r="F6" s="363"/>
    </row>
    <row r="7" spans="1:6" s="21" customFormat="1" ht="16" x14ac:dyDescent="0.3">
      <c r="A7" s="95">
        <v>1</v>
      </c>
      <c r="B7" s="96" t="s">
        <v>64</v>
      </c>
      <c r="C7" s="92"/>
      <c r="D7" s="82">
        <f>C7</f>
        <v>0</v>
      </c>
      <c r="E7" s="82">
        <f>C7</f>
        <v>0</v>
      </c>
      <c r="F7" s="97" t="e">
        <f>E7/D7-1</f>
        <v>#DIV/0!</v>
      </c>
    </row>
    <row r="8" spans="1:6" s="21" customFormat="1" ht="15" customHeight="1" x14ac:dyDescent="0.3">
      <c r="A8" s="95">
        <v>2</v>
      </c>
      <c r="B8" s="96" t="s">
        <v>54</v>
      </c>
      <c r="C8" s="93"/>
      <c r="D8" s="93"/>
      <c r="E8" s="93"/>
      <c r="F8" s="97" t="e">
        <f>E8/D8-1</f>
        <v>#DIV/0!</v>
      </c>
    </row>
    <row r="9" spans="1:6" s="21" customFormat="1" ht="15" customHeight="1" x14ac:dyDescent="0.3">
      <c r="A9" s="98">
        <v>3</v>
      </c>
      <c r="B9" s="99" t="s">
        <v>55</v>
      </c>
      <c r="C9" s="100">
        <f>C7*C8</f>
        <v>0</v>
      </c>
      <c r="D9" s="100">
        <f>D7*D8</f>
        <v>0</v>
      </c>
      <c r="E9" s="100">
        <f>E7*E8</f>
        <v>0</v>
      </c>
      <c r="F9" s="97" t="e">
        <f>E9/D9-1</f>
        <v>#DIV/0!</v>
      </c>
    </row>
    <row r="11" spans="1:6" ht="24" customHeight="1" x14ac:dyDescent="0.3">
      <c r="B11" s="102" t="s">
        <v>82</v>
      </c>
      <c r="C11" s="360" t="s">
        <v>83</v>
      </c>
      <c r="D11" s="361"/>
      <c r="E11" s="361"/>
      <c r="F11" s="362"/>
    </row>
    <row r="12" spans="1:6" ht="24" customHeight="1" x14ac:dyDescent="0.3">
      <c r="B12" s="120"/>
    </row>
    <row r="13" spans="1:6" x14ac:dyDescent="0.3">
      <c r="B13" s="276" t="s">
        <v>228</v>
      </c>
    </row>
  </sheetData>
  <sheetProtection algorithmName="SHA-512" hashValue="xmuENKnlfngR7c66JkubZ3R5vNH+T2akjPF8GLI/ErOePGcDtC81T5j0z7CN1y6H+gsaGtioSaMsju/lpzclzg==" saltValue="GGSPBDdyxlyF5+eRCA3RXQ==" spinCount="100000" sheet="1" formatCells="0" formatColumns="0" formatRows="0"/>
  <mergeCells count="8">
    <mergeCell ref="C11:F11"/>
    <mergeCell ref="F4:F6"/>
    <mergeCell ref="A3:D3"/>
    <mergeCell ref="D4:D6"/>
    <mergeCell ref="A4:A6"/>
    <mergeCell ref="B4:B6"/>
    <mergeCell ref="C4:C6"/>
    <mergeCell ref="E4:E6"/>
  </mergeCells>
  <pageMargins left="0.75" right="0.75" top="1" bottom="1" header="0.51180555555555496" footer="0.51180555555555496"/>
  <pageSetup paperSize="9" firstPageNumber="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14D9-4B06-4EC3-AE9B-C0F1FFC2D34E}">
  <sheetPr codeName="Lapa15">
    <tabColor theme="5" tint="0.79998168889431442"/>
  </sheetPr>
  <dimension ref="B2:G6"/>
  <sheetViews>
    <sheetView workbookViewId="0"/>
  </sheetViews>
  <sheetFormatPr defaultRowHeight="12.5" x14ac:dyDescent="0.25"/>
  <cols>
    <col min="1" max="1" width="3.1796875" customWidth="1"/>
    <col min="2" max="7" width="14.81640625" customWidth="1"/>
  </cols>
  <sheetData>
    <row r="2" spans="2:7" ht="20" x14ac:dyDescent="0.4">
      <c r="B2" s="49" t="s">
        <v>57</v>
      </c>
    </row>
    <row r="4" spans="2:7" ht="22.5" customHeight="1" x14ac:dyDescent="0.25">
      <c r="B4" s="366" t="s">
        <v>59</v>
      </c>
      <c r="C4" s="366"/>
      <c r="D4" s="366"/>
      <c r="E4" s="366" t="s">
        <v>74</v>
      </c>
      <c r="F4" s="366"/>
      <c r="G4" s="366"/>
    </row>
    <row r="5" spans="2:7" ht="42" x14ac:dyDescent="0.25">
      <c r="B5" s="82" t="s">
        <v>132</v>
      </c>
      <c r="C5" s="90" t="s">
        <v>182</v>
      </c>
      <c r="D5" s="83" t="s">
        <v>58</v>
      </c>
      <c r="E5" s="82" t="str">
        <f>B5</f>
        <v>Ar lēmumu apstiprinātajā tarifā</v>
      </c>
      <c r="F5" s="90" t="str">
        <f>C5</f>
        <v>Pārskata gada (202_.gads) fakts</v>
      </c>
      <c r="G5" s="81" t="s">
        <v>58</v>
      </c>
    </row>
    <row r="6" spans="2:7" ht="30" customHeight="1" x14ac:dyDescent="0.25">
      <c r="B6" s="84">
        <f>'Lēmuma_T_(no)'!D25</f>
        <v>0</v>
      </c>
      <c r="C6" s="36"/>
      <c r="D6" s="85" t="e">
        <f>C6/B6-1</f>
        <v>#DIV/0!</v>
      </c>
      <c r="E6" s="84">
        <f>'Lēmuma_T_(no)'!E26</f>
        <v>0</v>
      </c>
      <c r="F6" s="36"/>
      <c r="G6" s="85" t="e">
        <f>F6/E6-1</f>
        <v>#DIV/0!</v>
      </c>
    </row>
  </sheetData>
  <sheetProtection algorithmName="SHA-512" hashValue="B78L2ASwaC07GIjTx87fDc4BNgpCDCkMsP36jKSdjcxswtaFMTcRHXxRnlwkIvxYcqkpcl53nbJGP/SgRMYNHg==" saltValue="ECLF0t7XkAvGJ2iYG4Dbaw==" spinCount="100000" sheet="1" objects="1" scenarios="1"/>
  <mergeCells count="2">
    <mergeCell ref="B4:D4"/>
    <mergeCell ref="E4:G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6">
    <tabColor theme="5" tint="0.79998168889431442"/>
    <pageSetUpPr fitToPage="1"/>
  </sheetPr>
  <dimension ref="A2:ALT26"/>
  <sheetViews>
    <sheetView workbookViewId="0">
      <selection activeCell="C6" sqref="C6"/>
    </sheetView>
  </sheetViews>
  <sheetFormatPr defaultRowHeight="12.5" x14ac:dyDescent="0.25"/>
  <cols>
    <col min="1" max="1" width="3.1796875" style="3" customWidth="1"/>
    <col min="2" max="2" width="51.453125" style="3" customWidth="1"/>
    <col min="3" max="3" width="13.453125" style="2" customWidth="1"/>
    <col min="4" max="4" width="14" style="2" customWidth="1"/>
    <col min="5" max="5" width="4.81640625" style="3" customWidth="1"/>
    <col min="6" max="1008" width="9.1796875" style="3" customWidth="1"/>
  </cols>
  <sheetData>
    <row r="2" spans="2:1008" ht="33" customHeight="1" x14ac:dyDescent="0.25">
      <c r="B2" s="367" t="s">
        <v>101</v>
      </c>
      <c r="C2" s="368"/>
      <c r="D2" s="369"/>
      <c r="ALQ2"/>
      <c r="ALR2"/>
      <c r="ALS2"/>
      <c r="ALT2"/>
    </row>
    <row r="3" spans="2:1008" ht="51" customHeight="1" x14ac:dyDescent="0.25">
      <c r="B3" s="31"/>
      <c r="C3" s="32" t="s">
        <v>29</v>
      </c>
      <c r="D3" s="32" t="s">
        <v>30</v>
      </c>
      <c r="ALQ3"/>
      <c r="ALR3"/>
      <c r="ALS3"/>
      <c r="ALT3"/>
    </row>
    <row r="4" spans="2:1008" ht="42" customHeight="1" x14ac:dyDescent="0.25">
      <c r="B4" s="33" t="s">
        <v>209</v>
      </c>
      <c r="C4" s="34">
        <f>SUM(C5:C8)</f>
        <v>0</v>
      </c>
      <c r="D4" s="35" t="e">
        <f>C4/C4</f>
        <v>#DIV/0!</v>
      </c>
    </row>
    <row r="5" spans="2:1008" ht="15" customHeight="1" x14ac:dyDescent="0.25">
      <c r="B5" s="31" t="s">
        <v>31</v>
      </c>
      <c r="C5" s="36"/>
      <c r="D5" s="37" t="e">
        <f>C5/$C$4</f>
        <v>#DIV/0!</v>
      </c>
    </row>
    <row r="6" spans="2:1008" ht="15" customHeight="1" x14ac:dyDescent="0.25">
      <c r="B6" s="31" t="s">
        <v>32</v>
      </c>
      <c r="C6" s="36"/>
      <c r="D6" s="37" t="e">
        <f>C6/$C$4</f>
        <v>#DIV/0!</v>
      </c>
    </row>
    <row r="7" spans="2:1008" ht="15" customHeight="1" x14ac:dyDescent="0.25">
      <c r="B7" s="31" t="s">
        <v>46</v>
      </c>
      <c r="C7" s="36"/>
      <c r="D7" s="37" t="e">
        <f>C7/$C$4</f>
        <v>#DIV/0!</v>
      </c>
    </row>
    <row r="8" spans="2:1008" ht="15" customHeight="1" x14ac:dyDescent="0.25">
      <c r="B8" s="31" t="s">
        <v>49</v>
      </c>
      <c r="C8" s="36"/>
      <c r="D8" s="37" t="e">
        <f>C8/$C$4</f>
        <v>#DIV/0!</v>
      </c>
    </row>
    <row r="9" spans="2:1008" ht="38.15" customHeight="1" x14ac:dyDescent="0.25">
      <c r="B9" s="33" t="s">
        <v>210</v>
      </c>
      <c r="C9" s="34">
        <f>SUM(C10:C13)</f>
        <v>0</v>
      </c>
      <c r="D9" s="35" t="e">
        <f>C9/C9</f>
        <v>#DIV/0!</v>
      </c>
    </row>
    <row r="10" spans="2:1008" ht="15" customHeight="1" x14ac:dyDescent="0.25">
      <c r="B10" s="31" t="s">
        <v>33</v>
      </c>
      <c r="C10" s="36"/>
      <c r="D10" s="37" t="e">
        <f>C10/$C$9</f>
        <v>#DIV/0!</v>
      </c>
    </row>
    <row r="11" spans="2:1008" ht="15" customHeight="1" x14ac:dyDescent="0.25">
      <c r="B11" s="31" t="s">
        <v>34</v>
      </c>
      <c r="C11" s="36"/>
      <c r="D11" s="37" t="e">
        <f>C11/$C$9</f>
        <v>#DIV/0!</v>
      </c>
    </row>
    <row r="12" spans="2:1008" ht="14" x14ac:dyDescent="0.25">
      <c r="B12" s="31" t="s">
        <v>47</v>
      </c>
      <c r="C12" s="36"/>
      <c r="D12" s="37" t="e">
        <f>C12/$C$9</f>
        <v>#DIV/0!</v>
      </c>
    </row>
    <row r="13" spans="2:1008" ht="14" x14ac:dyDescent="0.25">
      <c r="B13" s="31" t="s">
        <v>35</v>
      </c>
      <c r="C13" s="36"/>
      <c r="D13" s="37" t="e">
        <f>C13/$C$9</f>
        <v>#DIV/0!</v>
      </c>
    </row>
    <row r="14" spans="2:1008" ht="14" x14ac:dyDescent="0.25">
      <c r="B14" s="33" t="s">
        <v>36</v>
      </c>
      <c r="C14" s="34">
        <f>SUM(C15:C18)</f>
        <v>0</v>
      </c>
      <c r="D14" s="35"/>
    </row>
    <row r="15" spans="2:1008" ht="14" x14ac:dyDescent="0.25">
      <c r="B15" s="31" t="s">
        <v>37</v>
      </c>
      <c r="C15" s="38">
        <f>C5-C10</f>
        <v>0</v>
      </c>
      <c r="D15" s="39"/>
    </row>
    <row r="16" spans="2:1008" ht="14" x14ac:dyDescent="0.25">
      <c r="B16" s="31" t="s">
        <v>38</v>
      </c>
      <c r="C16" s="38">
        <f>C6-C11</f>
        <v>0</v>
      </c>
      <c r="D16" s="39"/>
    </row>
    <row r="17" spans="2:4" ht="14" x14ac:dyDescent="0.25">
      <c r="B17" s="31" t="s">
        <v>48</v>
      </c>
      <c r="C17" s="38">
        <f>C7-C12</f>
        <v>0</v>
      </c>
      <c r="D17" s="39"/>
    </row>
    <row r="18" spans="2:4" ht="14" x14ac:dyDescent="0.25">
      <c r="B18" s="31" t="s">
        <v>39</v>
      </c>
      <c r="C18" s="38">
        <f>C8-C13</f>
        <v>0</v>
      </c>
      <c r="D18" s="39"/>
    </row>
    <row r="20" spans="2:4" ht="13" x14ac:dyDescent="0.3">
      <c r="B20" s="40"/>
      <c r="C20" s="370"/>
      <c r="D20" s="371"/>
    </row>
    <row r="21" spans="2:4" s="4" customFormat="1" ht="13" x14ac:dyDescent="0.3"/>
    <row r="22" spans="2:4" s="4" customFormat="1" ht="13" x14ac:dyDescent="0.3"/>
    <row r="23" spans="2:4" s="4" customFormat="1" ht="13" x14ac:dyDescent="0.3"/>
    <row r="24" spans="2:4" s="4" customFormat="1" ht="13" x14ac:dyDescent="0.3"/>
    <row r="25" spans="2:4" s="4" customFormat="1" ht="13" x14ac:dyDescent="0.3"/>
    <row r="26" spans="2:4" s="4" customFormat="1" ht="13" x14ac:dyDescent="0.3">
      <c r="B26" s="9"/>
    </row>
  </sheetData>
  <sheetProtection algorithmName="SHA-512" hashValue="NypNbPbn2dyD1QGZofOy9SKlRT/LvhMxmy1KDHyWKYkIPokg0oMZ76+KyqHY1vB6yux9akNtVEO472I1PTi0WQ==" saltValue="Jj29IKeZGg5KXkZQSUSxnw==" spinCount="100000" sheet="1" objects="1" scenarios="1" formatCells="0" formatColumns="0" formatRows="0" insertColumns="0" insertRows="0"/>
  <mergeCells count="2">
    <mergeCell ref="B2:D2"/>
    <mergeCell ref="C20:D20"/>
  </mergeCells>
  <pageMargins left="0" right="0" top="0.78749999999999998" bottom="0" header="0.51180555555555496" footer="0.51180555555555496"/>
  <pageSetup paperSize="9" scale="67"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9A03-2410-4ADF-9CBE-250EB23E6262}">
  <sheetPr codeName="Lapa13">
    <tabColor theme="5" tint="0.79998168889431442"/>
  </sheetPr>
  <dimension ref="B1:ALZ26"/>
  <sheetViews>
    <sheetView zoomScale="70" zoomScaleNormal="70" workbookViewId="0">
      <selection activeCell="J6" sqref="J6"/>
    </sheetView>
  </sheetViews>
  <sheetFormatPr defaultRowHeight="13" outlineLevelRow="1" outlineLevelCol="1" x14ac:dyDescent="0.3"/>
  <cols>
    <col min="1" max="1" width="3.1796875" customWidth="1"/>
    <col min="2" max="2" width="72.81640625" style="10" customWidth="1"/>
    <col min="3" max="3" width="18.1796875" style="10" customWidth="1" outlineLevel="1"/>
    <col min="4" max="4" width="18.1796875" style="10" customWidth="1"/>
    <col min="5" max="5" width="15.81640625" style="10" customWidth="1"/>
    <col min="6" max="6" width="18.1796875" style="10" customWidth="1"/>
    <col min="7" max="7" width="18.1796875" style="10" customWidth="1" outlineLevel="1"/>
    <col min="8" max="8" width="18.1796875" style="10" customWidth="1"/>
    <col min="9" max="9" width="15.81640625" style="10" customWidth="1"/>
    <col min="10" max="10" width="18.1796875" style="10" customWidth="1"/>
    <col min="11" max="1014" width="9.1796875" style="10" customWidth="1"/>
  </cols>
  <sheetData>
    <row r="1" spans="2:10" s="10" customFormat="1" ht="8.25" customHeight="1" x14ac:dyDescent="0.3">
      <c r="B1" s="15"/>
      <c r="C1" s="15"/>
      <c r="D1" s="15"/>
      <c r="E1" s="15"/>
      <c r="F1" s="15"/>
      <c r="G1" s="15"/>
      <c r="H1" s="15"/>
      <c r="I1" s="15"/>
      <c r="J1" s="15"/>
    </row>
    <row r="2" spans="2:10" s="10" customFormat="1" ht="35.15" customHeight="1" x14ac:dyDescent="0.3">
      <c r="B2" s="372"/>
      <c r="C2" s="375" t="s">
        <v>65</v>
      </c>
      <c r="D2" s="376"/>
      <c r="E2" s="376"/>
      <c r="F2" s="377"/>
      <c r="G2" s="375" t="s">
        <v>45</v>
      </c>
      <c r="H2" s="376"/>
      <c r="I2" s="376"/>
      <c r="J2" s="377"/>
    </row>
    <row r="3" spans="2:10" s="10" customFormat="1" ht="50.25" customHeight="1" x14ac:dyDescent="0.3">
      <c r="B3" s="373"/>
      <c r="C3" s="148" t="str">
        <f>'Lēmuma_T_(no-līdz)'!B6</f>
        <v>Ar Regulatora lēmumu noteiktie tarifi</v>
      </c>
      <c r="D3" s="148" t="str">
        <f>'Piemērotie_T_(no-līdz)'!B6</f>
        <v xml:space="preserve">Piemērotie tarifi </v>
      </c>
      <c r="E3" s="131" t="str">
        <f>'Pašnoteiktie_T_(no-līdz)'!B6</f>
        <v xml:space="preserve">Pašnoteiktie tarifi </v>
      </c>
      <c r="F3" s="378" t="s">
        <v>144</v>
      </c>
      <c r="G3" s="148" t="str">
        <f>C3</f>
        <v>Ar Regulatora lēmumu noteiktie tarifi</v>
      </c>
      <c r="H3" s="148" t="str">
        <f>'Piemērotie_T_(no-līdz)'!B6</f>
        <v xml:space="preserve">Piemērotie tarifi </v>
      </c>
      <c r="I3" s="131" t="str">
        <f>E3</f>
        <v xml:space="preserve">Pašnoteiktie tarifi </v>
      </c>
      <c r="J3" s="378" t="s">
        <v>144</v>
      </c>
    </row>
    <row r="4" spans="2:10" s="10" customFormat="1" ht="34.5" customHeight="1" x14ac:dyDescent="0.3">
      <c r="B4" s="374"/>
      <c r="C4" s="130" t="str">
        <f>'Lēmuma_T_(no-līdz)'!C6</f>
        <v>__.__.20__ - __.__.20__</v>
      </c>
      <c r="D4" s="130" t="str">
        <f>'Piemērotie_T_(no-līdz)'!C6</f>
        <v>__.__.20__ - __.__.20__</v>
      </c>
      <c r="E4" s="132" t="str">
        <f>'Pašnoteiktie_T_(no-līdz)'!C6</f>
        <v>__.__.20__ - __.__.20__</v>
      </c>
      <c r="F4" s="379"/>
      <c r="G4" s="130" t="str">
        <f>C4</f>
        <v>__.__.20__ - __.__.20__</v>
      </c>
      <c r="H4" s="130" t="str">
        <f>'Piemērotie_T_(no-līdz)'!C6</f>
        <v>__.__.20__ - __.__.20__</v>
      </c>
      <c r="I4" s="132" t="str">
        <f>E4</f>
        <v>__.__.20__ - __.__.20__</v>
      </c>
      <c r="J4" s="379"/>
    </row>
    <row r="5" spans="2:10" s="10" customFormat="1" ht="24.65" customHeight="1" x14ac:dyDescent="0.3">
      <c r="B5" s="155" t="s">
        <v>10</v>
      </c>
      <c r="C5" s="156">
        <f>'Lēmuma_T_(no-līdz)'!I9</f>
        <v>0</v>
      </c>
      <c r="D5" s="156">
        <f>'Piemērotie_T_(no-līdz)'!I9</f>
        <v>0</v>
      </c>
      <c r="E5" s="156">
        <f>'Pašnoteiktie_T_(no-līdz)'!I9</f>
        <v>0</v>
      </c>
      <c r="F5" s="79">
        <f>IFERROR(E5/D5-1,0)</f>
        <v>0</v>
      </c>
      <c r="G5" s="156">
        <f>'Lēmuma_T_(no-līdz)'!J9</f>
        <v>0</v>
      </c>
      <c r="H5" s="156">
        <f>'Piemērotie_T_(no-līdz)'!J9</f>
        <v>0</v>
      </c>
      <c r="I5" s="156">
        <f>'Pašnoteiktie_T_(no-līdz)'!J9</f>
        <v>0</v>
      </c>
      <c r="J5" s="79">
        <f>IFERROR(I5/H5-1,0)</f>
        <v>0</v>
      </c>
    </row>
    <row r="6" spans="2:10" s="10" customFormat="1" ht="24.65" customHeight="1" x14ac:dyDescent="0.3">
      <c r="B6" s="150" t="s">
        <v>11</v>
      </c>
      <c r="C6" s="156">
        <f>'Lēmuma_T_(no-līdz)'!I10</f>
        <v>0</v>
      </c>
      <c r="D6" s="156">
        <f>'Piemērotie_T_(no-līdz)'!I10</f>
        <v>0</v>
      </c>
      <c r="E6" s="156">
        <f>'Pašnoteiktie_T_(no-līdz)'!I10</f>
        <v>0</v>
      </c>
      <c r="F6" s="79">
        <f t="shared" ref="F6:F22" si="0">IFERROR(E6/D6-1,0)</f>
        <v>0</v>
      </c>
      <c r="G6" s="156">
        <f>'Lēmuma_T_(no-līdz)'!J10</f>
        <v>0</v>
      </c>
      <c r="H6" s="156">
        <f>'Piemērotie_T_(no-līdz)'!J10</f>
        <v>0</v>
      </c>
      <c r="I6" s="156">
        <f>'Pašnoteiktie_T_(no-līdz)'!J10</f>
        <v>0</v>
      </c>
      <c r="J6" s="79">
        <f t="shared" ref="J6:J22" si="1">IFERROR(I6/H6-1,0)</f>
        <v>0</v>
      </c>
    </row>
    <row r="7" spans="2:10" s="10" customFormat="1" ht="24.65" customHeight="1" x14ac:dyDescent="0.3">
      <c r="B7" s="150" t="s">
        <v>12</v>
      </c>
      <c r="C7" s="156">
        <f>'Lēmuma_T_(no-līdz)'!I11</f>
        <v>0</v>
      </c>
      <c r="D7" s="156">
        <f>'Piemērotie_T_(no-līdz)'!I11</f>
        <v>0</v>
      </c>
      <c r="E7" s="156">
        <f>'Pašnoteiktie_T_(no-līdz)'!I11</f>
        <v>0</v>
      </c>
      <c r="F7" s="79">
        <f t="shared" si="0"/>
        <v>0</v>
      </c>
      <c r="G7" s="156">
        <f>'Lēmuma_T_(no-līdz)'!J11</f>
        <v>0</v>
      </c>
      <c r="H7" s="156">
        <f>'Piemērotie_T_(no-līdz)'!J11</f>
        <v>0</v>
      </c>
      <c r="I7" s="156">
        <f>'Pašnoteiktie_T_(no-līdz)'!J11</f>
        <v>0</v>
      </c>
      <c r="J7" s="79">
        <f t="shared" si="1"/>
        <v>0</v>
      </c>
    </row>
    <row r="8" spans="2:10" s="10" customFormat="1" ht="24.65" customHeight="1" x14ac:dyDescent="0.3">
      <c r="B8" s="150" t="s">
        <v>56</v>
      </c>
      <c r="C8" s="156">
        <f>'Lēmuma_T_(no-līdz)'!I12</f>
        <v>0</v>
      </c>
      <c r="D8" s="156">
        <f>'Piemērotie_T_(no-līdz)'!I12</f>
        <v>0</v>
      </c>
      <c r="E8" s="156">
        <f>'Pašnoteiktie_T_(no-līdz)'!I12</f>
        <v>0</v>
      </c>
      <c r="F8" s="79">
        <f>IFERROR(E8/D8-1,0)</f>
        <v>0</v>
      </c>
      <c r="G8" s="156">
        <f>'Lēmuma_T_(no-līdz)'!J12</f>
        <v>0</v>
      </c>
      <c r="H8" s="156">
        <f>'Piemērotie_T_(no-līdz)'!J12</f>
        <v>0</v>
      </c>
      <c r="I8" s="156">
        <f>'Pašnoteiktie_T_(no-līdz)'!J12</f>
        <v>0</v>
      </c>
      <c r="J8" s="79">
        <f t="shared" si="1"/>
        <v>0</v>
      </c>
    </row>
    <row r="9" spans="2:10" s="10" customFormat="1" ht="24.65" customHeight="1" x14ac:dyDescent="0.3">
      <c r="B9" s="80" t="s">
        <v>73</v>
      </c>
      <c r="C9" s="156">
        <f>'Lēmuma_T_(no-līdz)'!I13</f>
        <v>0</v>
      </c>
      <c r="D9" s="156">
        <f>'Piemērotie_T_(no-līdz)'!I13</f>
        <v>0</v>
      </c>
      <c r="E9" s="156">
        <f>'Pašnoteiktie_T_(no-līdz)'!I13</f>
        <v>0</v>
      </c>
      <c r="F9" s="79">
        <f t="shared" si="0"/>
        <v>0</v>
      </c>
      <c r="G9" s="156">
        <f>'Lēmuma_T_(no-līdz)'!J13</f>
        <v>0</v>
      </c>
      <c r="H9" s="156">
        <f>'Piemērotie_T_(no-līdz)'!J13</f>
        <v>0</v>
      </c>
      <c r="I9" s="156">
        <f>'Pašnoteiktie_T_(no-līdz)'!J13</f>
        <v>0</v>
      </c>
      <c r="J9" s="79">
        <f t="shared" si="1"/>
        <v>0</v>
      </c>
    </row>
    <row r="10" spans="2:10" s="10" customFormat="1" ht="28.5" customHeight="1" outlineLevel="1" x14ac:dyDescent="0.3">
      <c r="B10" s="80" t="s">
        <v>71</v>
      </c>
      <c r="C10" s="156">
        <f>'Lēmuma_T_(no-līdz)'!I14</f>
        <v>0</v>
      </c>
      <c r="D10" s="156">
        <f>'Piemērotie_T_(no-līdz)'!I14</f>
        <v>0</v>
      </c>
      <c r="E10" s="156">
        <f>'Pašnoteiktie_T_(no-līdz)'!I14</f>
        <v>0</v>
      </c>
      <c r="F10" s="79">
        <f t="shared" si="0"/>
        <v>0</v>
      </c>
      <c r="G10" s="156" t="str">
        <f>'Lēmuma_T_(no-līdz)'!J14</f>
        <v>x</v>
      </c>
      <c r="H10" s="156" t="str">
        <f>'Piemērotie_T_(no-līdz)'!J14</f>
        <v>x</v>
      </c>
      <c r="I10" s="156" t="str">
        <f>'Pašnoteiktie_T_(no-līdz)'!J14</f>
        <v>x</v>
      </c>
      <c r="J10" s="79">
        <f t="shared" si="1"/>
        <v>0</v>
      </c>
    </row>
    <row r="11" spans="2:10" s="10" customFormat="1" ht="30.75" customHeight="1" outlineLevel="1" x14ac:dyDescent="0.3">
      <c r="B11" s="80" t="s">
        <v>72</v>
      </c>
      <c r="C11" s="156" t="str">
        <f>'Lēmuma_T_(no-līdz)'!I15</f>
        <v>x</v>
      </c>
      <c r="D11" s="156" t="str">
        <f>'Piemērotie_T_(no-līdz)'!I15</f>
        <v>x</v>
      </c>
      <c r="E11" s="156" t="str">
        <f>'Pašnoteiktie_T_(no-līdz)'!I15</f>
        <v>x</v>
      </c>
      <c r="F11" s="79">
        <f t="shared" si="0"/>
        <v>0</v>
      </c>
      <c r="G11" s="156">
        <f>'Lēmuma_T_(no-līdz)'!J15</f>
        <v>0</v>
      </c>
      <c r="H11" s="156">
        <f>'Piemērotie_T_(no-līdz)'!J15</f>
        <v>0</v>
      </c>
      <c r="I11" s="156">
        <f>'Pašnoteiktie_T_(no-līdz)'!J15</f>
        <v>0</v>
      </c>
      <c r="J11" s="79">
        <f t="shared" si="1"/>
        <v>0</v>
      </c>
    </row>
    <row r="12" spans="2:10" s="10" customFormat="1" ht="24.65" customHeight="1" x14ac:dyDescent="0.3">
      <c r="B12" s="155" t="s">
        <v>183</v>
      </c>
      <c r="C12" s="156" t="e">
        <f>'Lēmuma_T_(no-līdz)'!I16</f>
        <v>#DIV/0!</v>
      </c>
      <c r="D12" s="156" t="e">
        <f>'Piemērotie_T_(no-līdz)'!I16</f>
        <v>#DIV/0!</v>
      </c>
      <c r="E12" s="156" t="e">
        <f>'Pašnoteiktie_T_(no-līdz)'!I16</f>
        <v>#DIV/0!</v>
      </c>
      <c r="F12" s="79">
        <f t="shared" si="0"/>
        <v>0</v>
      </c>
      <c r="G12" s="156" t="str">
        <f>'Lēmuma_T_(no-līdz)'!J16</f>
        <v>x</v>
      </c>
      <c r="H12" s="156" t="str">
        <f>'Piemērotie_T_(no-līdz)'!J16</f>
        <v>x</v>
      </c>
      <c r="I12" s="156" t="str">
        <f>'Pašnoteiktie_T_(no-līdz)'!J16</f>
        <v>x</v>
      </c>
      <c r="J12" s="79">
        <f>IFERROR(I12/H12-1,0)</f>
        <v>0</v>
      </c>
    </row>
    <row r="13" spans="2:10" s="10" customFormat="1" ht="24.65" customHeight="1" x14ac:dyDescent="0.3">
      <c r="B13" s="155" t="s">
        <v>14</v>
      </c>
      <c r="C13" s="156">
        <f>'Lēmuma_T_(no-līdz)'!I17</f>
        <v>0</v>
      </c>
      <c r="D13" s="156">
        <f>'Piemērotie_T_(no-līdz)'!I17</f>
        <v>0</v>
      </c>
      <c r="E13" s="156">
        <f>'Pašnoteiktie_T_(no-līdz)'!I17</f>
        <v>0</v>
      </c>
      <c r="F13" s="79">
        <f t="shared" si="0"/>
        <v>0</v>
      </c>
      <c r="G13" s="156">
        <f>'Lēmuma_T_(no-līdz)'!J17</f>
        <v>0</v>
      </c>
      <c r="H13" s="156">
        <f>'Piemērotie_T_(no-līdz)'!J17</f>
        <v>0</v>
      </c>
      <c r="I13" s="156">
        <f>'Pašnoteiktie_T_(no-līdz)'!J17</f>
        <v>0</v>
      </c>
      <c r="J13" s="79">
        <f t="shared" si="1"/>
        <v>0</v>
      </c>
    </row>
    <row r="14" spans="2:10" s="10" customFormat="1" ht="24.65" customHeight="1" x14ac:dyDescent="0.3">
      <c r="B14" s="155" t="s">
        <v>15</v>
      </c>
      <c r="C14" s="156">
        <f>'Lēmuma_T_(no-līdz)'!I18</f>
        <v>0</v>
      </c>
      <c r="D14" s="156">
        <f>'Piemērotie_T_(no-līdz)'!I18</f>
        <v>0</v>
      </c>
      <c r="E14" s="156">
        <f>'Pašnoteiktie_T_(no-līdz)'!I18</f>
        <v>0</v>
      </c>
      <c r="F14" s="79">
        <f t="shared" si="0"/>
        <v>0</v>
      </c>
      <c r="G14" s="156">
        <f>'Lēmuma_T_(no-līdz)'!J18</f>
        <v>0</v>
      </c>
      <c r="H14" s="156">
        <f>'Piemērotie_T_(no-līdz)'!J18</f>
        <v>0</v>
      </c>
      <c r="I14" s="156">
        <f>'Pašnoteiktie_T_(no-līdz)'!J18</f>
        <v>0</v>
      </c>
      <c r="J14" s="79">
        <f t="shared" si="1"/>
        <v>0</v>
      </c>
    </row>
    <row r="15" spans="2:10" s="10" customFormat="1" ht="24.65" customHeight="1" x14ac:dyDescent="0.3">
      <c r="B15" s="155" t="s">
        <v>16</v>
      </c>
      <c r="C15" s="156">
        <f>'Lēmuma_T_(no-līdz)'!I19</f>
        <v>0</v>
      </c>
      <c r="D15" s="156">
        <f>'Piemērotie_T_(no-līdz)'!I19</f>
        <v>0</v>
      </c>
      <c r="E15" s="156">
        <f>'Pašnoteiktie_T_(no-līdz)'!I19</f>
        <v>0</v>
      </c>
      <c r="F15" s="79">
        <f t="shared" si="0"/>
        <v>0</v>
      </c>
      <c r="G15" s="156">
        <f>'Lēmuma_T_(no-līdz)'!J19</f>
        <v>0</v>
      </c>
      <c r="H15" s="156">
        <f>'Piemērotie_T_(no-līdz)'!J19</f>
        <v>0</v>
      </c>
      <c r="I15" s="156">
        <f>'Pašnoteiktie_T_(no-līdz)'!J19</f>
        <v>0</v>
      </c>
      <c r="J15" s="79">
        <f t="shared" si="1"/>
        <v>0</v>
      </c>
    </row>
    <row r="16" spans="2:10" s="158" customFormat="1" ht="24.65" customHeight="1" x14ac:dyDescent="0.3">
      <c r="B16" s="149" t="s">
        <v>52</v>
      </c>
      <c r="C16" s="152" t="e">
        <f>'Lēmuma_T_(no-līdz)'!I20</f>
        <v>#DIV/0!</v>
      </c>
      <c r="D16" s="152" t="e">
        <f>'Piemērotie_T_(no-līdz)'!I20</f>
        <v>#DIV/0!</v>
      </c>
      <c r="E16" s="152" t="e">
        <f>'Pašnoteiktie_T_(no-līdz)'!I20</f>
        <v>#DIV/0!</v>
      </c>
      <c r="F16" s="154">
        <f t="shared" si="0"/>
        <v>0</v>
      </c>
      <c r="G16" s="152">
        <f>'Lēmuma_T_(no-līdz)'!J20</f>
        <v>0</v>
      </c>
      <c r="H16" s="152">
        <f>'Piemērotie_T_(no-līdz)'!J20</f>
        <v>0</v>
      </c>
      <c r="I16" s="152">
        <f>'Pašnoteiktie_T_(no-līdz)'!J20</f>
        <v>0</v>
      </c>
      <c r="J16" s="154">
        <f t="shared" si="1"/>
        <v>0</v>
      </c>
    </row>
    <row r="17" spans="2:10" s="10" customFormat="1" ht="24.65" customHeight="1" x14ac:dyDescent="0.3">
      <c r="B17" s="150" t="s">
        <v>124</v>
      </c>
      <c r="C17" s="157">
        <f>'Lēmuma_T_(no-līdz)'!C21</f>
        <v>0</v>
      </c>
      <c r="D17" s="156">
        <f>'Piemērotie_T_(no-līdz)'!I21</f>
        <v>0</v>
      </c>
      <c r="E17" s="157" t="e">
        <f>'Pašnoteiktie_T_(no-līdz)'!C21</f>
        <v>#DIV/0!</v>
      </c>
      <c r="F17" s="79">
        <f t="shared" si="0"/>
        <v>0</v>
      </c>
      <c r="G17" s="157">
        <f>'Lēmuma_T_(no-līdz)'!E21</f>
        <v>0</v>
      </c>
      <c r="H17" s="156">
        <f>'Piemērotie_T_(no-līdz)'!J21</f>
        <v>0</v>
      </c>
      <c r="I17" s="157" t="e">
        <f>'Pašnoteiktie_T_(no-līdz)'!E21</f>
        <v>#DIV/0!</v>
      </c>
      <c r="J17" s="79">
        <f t="shared" si="1"/>
        <v>0</v>
      </c>
    </row>
    <row r="18" spans="2:10" s="10" customFormat="1" ht="24.65" customHeight="1" x14ac:dyDescent="0.3">
      <c r="B18" s="155" t="s">
        <v>84</v>
      </c>
      <c r="C18" s="156" t="e">
        <f>'Lēmuma_T_(no-līdz)'!I22</f>
        <v>#DIV/0!</v>
      </c>
      <c r="D18" s="156" t="e">
        <f>'Piemērotie_T_(no-līdz)'!I22</f>
        <v>#DIV/0!</v>
      </c>
      <c r="E18" s="156" t="e">
        <f>'Pašnoteiktie_T_(no-līdz)'!I22</f>
        <v>#DIV/0!</v>
      </c>
      <c r="F18" s="79">
        <f t="shared" si="0"/>
        <v>0</v>
      </c>
      <c r="G18" s="156">
        <f>'Lēmuma_T_(no-līdz)'!J22</f>
        <v>0</v>
      </c>
      <c r="H18" s="156" t="e">
        <f>'Piemērotie_T_(no-līdz)'!J22</f>
        <v>#DIV/0!</v>
      </c>
      <c r="I18" s="156">
        <f>'Pašnoteiktie_T_(no-līdz)'!J22</f>
        <v>0</v>
      </c>
      <c r="J18" s="79">
        <f t="shared" si="1"/>
        <v>0</v>
      </c>
    </row>
    <row r="19" spans="2:10" s="10" customFormat="1" ht="24.65" customHeight="1" x14ac:dyDescent="0.3">
      <c r="B19" s="155" t="s">
        <v>136</v>
      </c>
      <c r="C19" s="156">
        <f>'Lēmuma_T_(no-līdz)'!I23</f>
        <v>0</v>
      </c>
      <c r="D19" s="156">
        <f>'Piemērotie_T_(no-līdz)'!I23</f>
        <v>0</v>
      </c>
      <c r="E19" s="156">
        <f>'Pašnoteiktie_T_(no-līdz)'!I23</f>
        <v>0</v>
      </c>
      <c r="F19" s="79">
        <f t="shared" si="0"/>
        <v>0</v>
      </c>
      <c r="G19" s="156">
        <f>'Lēmuma_T_(no-līdz)'!J23</f>
        <v>0</v>
      </c>
      <c r="H19" s="156">
        <f>'Piemērotie_T_(no-līdz)'!J23</f>
        <v>0</v>
      </c>
      <c r="I19" s="156">
        <f>'Pašnoteiktie_T_(no-līdz)'!J23</f>
        <v>0</v>
      </c>
      <c r="J19" s="79">
        <f t="shared" si="1"/>
        <v>0</v>
      </c>
    </row>
    <row r="20" spans="2:10" s="158" customFormat="1" ht="24.65" customHeight="1" x14ac:dyDescent="0.3">
      <c r="B20" s="151" t="s">
        <v>17</v>
      </c>
      <c r="C20" s="152" t="e">
        <f>'Lēmuma_T_(no-līdz)'!I24</f>
        <v>#DIV/0!</v>
      </c>
      <c r="D20" s="152" t="e">
        <f>'Piemērotie_T_(no-līdz)'!I24</f>
        <v>#DIV/0!</v>
      </c>
      <c r="E20" s="152" t="e">
        <f>'Pašnoteiktie_T_(no-līdz)'!I24</f>
        <v>#DIV/0!</v>
      </c>
      <c r="F20" s="154">
        <f t="shared" si="0"/>
        <v>0</v>
      </c>
      <c r="G20" s="152">
        <f>'Lēmuma_T_(no-līdz)'!J24</f>
        <v>0</v>
      </c>
      <c r="H20" s="152" t="e">
        <f>'Piemērotie_T_(no-līdz)'!J24</f>
        <v>#DIV/0!</v>
      </c>
      <c r="I20" s="152">
        <f>'Pašnoteiktie_T_(no-līdz)'!J24</f>
        <v>0</v>
      </c>
      <c r="J20" s="154">
        <f t="shared" si="1"/>
        <v>0</v>
      </c>
    </row>
    <row r="21" spans="2:10" s="10" customFormat="1" ht="24.65" customHeight="1" x14ac:dyDescent="0.3">
      <c r="B21" s="150" t="s">
        <v>135</v>
      </c>
      <c r="C21" s="156">
        <f>'Lēmuma_T_(no-līdz)'!I26</f>
        <v>0</v>
      </c>
      <c r="D21" s="156">
        <f>'Piemērotie_T_(no-līdz)'!D26</f>
        <v>0</v>
      </c>
      <c r="E21" s="156">
        <f>'Pašnoteiktie_T_(no-līdz)'!I26</f>
        <v>0</v>
      </c>
      <c r="F21" s="79">
        <f t="shared" si="0"/>
        <v>0</v>
      </c>
      <c r="G21" s="156">
        <f>'Lēmuma_T_(no-līdz)'!J27</f>
        <v>0</v>
      </c>
      <c r="H21" s="156">
        <f>'Piemērotie_T_(no-līdz)'!E27</f>
        <v>0</v>
      </c>
      <c r="I21" s="156">
        <f>'Pašnoteiktie_T_(no-līdz)'!J27</f>
        <v>0</v>
      </c>
      <c r="J21" s="79">
        <f t="shared" si="1"/>
        <v>0</v>
      </c>
    </row>
    <row r="22" spans="2:10" s="158" customFormat="1" ht="24.65" customHeight="1" x14ac:dyDescent="0.3">
      <c r="B22" s="149" t="s">
        <v>134</v>
      </c>
      <c r="C22" s="153" t="e">
        <f>'Lēmuma_T_(no-līdz)'!C32</f>
        <v>#DIV/0!</v>
      </c>
      <c r="D22" s="153" t="e">
        <f>'Piemērotie_T_(no-līdz)'!C32</f>
        <v>#DIV/0!</v>
      </c>
      <c r="E22" s="153" t="e">
        <f>'Pašnoteiktie_T_(no-līdz)'!C32</f>
        <v>#DIV/0!</v>
      </c>
      <c r="F22" s="154">
        <f t="shared" si="0"/>
        <v>0</v>
      </c>
      <c r="G22" s="153" t="e">
        <f>'Lēmuma_T_(no-līdz)'!E32</f>
        <v>#DIV/0!</v>
      </c>
      <c r="H22" s="153" t="e">
        <f>'Piemērotie_T_(no-līdz)'!E32</f>
        <v>#DIV/0!</v>
      </c>
      <c r="I22" s="153" t="e">
        <f>'Pašnoteiktie_T_(no-līdz)'!E32</f>
        <v>#DIV/0!</v>
      </c>
      <c r="J22" s="154">
        <f t="shared" si="1"/>
        <v>0</v>
      </c>
    </row>
    <row r="23" spans="2:10" s="4" customFormat="1" x14ac:dyDescent="0.3">
      <c r="C23" s="47"/>
      <c r="D23" s="47"/>
      <c r="E23" s="47"/>
      <c r="G23" s="47"/>
      <c r="H23" s="47"/>
      <c r="I23" s="47"/>
    </row>
    <row r="24" spans="2:10" s="4" customFormat="1" x14ac:dyDescent="0.3">
      <c r="C24" s="50">
        <f>C5+C6+C7+C8+C13+C14-C15</f>
        <v>0</v>
      </c>
      <c r="D24" s="50"/>
      <c r="E24" s="50">
        <f>E5+E6+E7+E8+E13+E14-E15</f>
        <v>0</v>
      </c>
      <c r="F24" s="50"/>
      <c r="G24" s="50">
        <f>G5+G6+G7+G8+G13+G14-G15</f>
        <v>0</v>
      </c>
      <c r="H24" s="50"/>
      <c r="I24" s="50">
        <f>I5+I6+I7+I8+I13+I14-I15</f>
        <v>0</v>
      </c>
    </row>
    <row r="25" spans="2:10" x14ac:dyDescent="0.3">
      <c r="C25" s="51" t="e">
        <f>C16+C18+C19</f>
        <v>#DIV/0!</v>
      </c>
      <c r="D25" s="51"/>
      <c r="E25" s="51" t="e">
        <f>E16+E18+E19</f>
        <v>#DIV/0!</v>
      </c>
      <c r="F25" s="51"/>
      <c r="G25" s="51">
        <f>G16+G18+G19</f>
        <v>0</v>
      </c>
      <c r="H25" s="51"/>
      <c r="I25" s="51">
        <f>I16+I18+I19</f>
        <v>0</v>
      </c>
    </row>
    <row r="26" spans="2:10" x14ac:dyDescent="0.3">
      <c r="C26" s="170" t="e">
        <f>C20/C21</f>
        <v>#DIV/0!</v>
      </c>
      <c r="D26" s="170"/>
      <c r="E26" s="170" t="e">
        <f t="shared" ref="E26:I26" si="2">E20/E21</f>
        <v>#DIV/0!</v>
      </c>
      <c r="F26" s="170"/>
      <c r="G26" s="170" t="e">
        <f t="shared" si="2"/>
        <v>#DIV/0!</v>
      </c>
      <c r="H26" s="170"/>
      <c r="I26" s="170" t="e">
        <f t="shared" si="2"/>
        <v>#DIV/0!</v>
      </c>
    </row>
  </sheetData>
  <sheetProtection algorithmName="SHA-512" hashValue="TE6+vvs9rNWI3nHDCZBb5a7GXnnsQ6GWN+jDrutfgRlgNBVV8F+jFnhS1NP/Q6rzGZyxIcyX5jpFvKjj8fKqng==" saltValue="ag8BDqIglL2I9v3LYvgyWQ==" spinCount="100000" sheet="1" formatCells="0" formatColumns="0" formatRows="0" autoFilter="0"/>
  <mergeCells count="5">
    <mergeCell ref="B2:B4"/>
    <mergeCell ref="C2:F2"/>
    <mergeCell ref="G2:J2"/>
    <mergeCell ref="F3:F4"/>
    <mergeCell ref="J3:J4"/>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F46D-5B6B-468B-ABC0-CAC528D972DE}">
  <sheetPr codeName="Lapa14">
    <tabColor theme="5" tint="0.79998168889431442"/>
  </sheetPr>
  <dimension ref="B1:ALZ25"/>
  <sheetViews>
    <sheetView zoomScale="80" zoomScaleNormal="80" workbookViewId="0"/>
  </sheetViews>
  <sheetFormatPr defaultRowHeight="13" outlineLevelRow="1" outlineLevelCol="1" x14ac:dyDescent="0.3"/>
  <cols>
    <col min="1" max="1" width="3.1796875" customWidth="1"/>
    <col min="2" max="2" width="72.81640625" style="10" customWidth="1"/>
    <col min="3" max="3" width="18.1796875" style="10" customWidth="1" outlineLevel="1"/>
    <col min="4" max="4" width="18.1796875" style="10" customWidth="1"/>
    <col min="5" max="5" width="15.81640625" style="10" customWidth="1"/>
    <col min="6" max="6" width="18.1796875" style="10" customWidth="1"/>
    <col min="7" max="7" width="18.1796875" style="10" customWidth="1" outlineLevel="1"/>
    <col min="8" max="8" width="18.1796875" style="10" customWidth="1"/>
    <col min="9" max="9" width="15.81640625" style="10" customWidth="1"/>
    <col min="10" max="10" width="18.1796875" style="10" customWidth="1"/>
    <col min="11" max="1014" width="9.1796875" style="10" customWidth="1"/>
  </cols>
  <sheetData>
    <row r="1" spans="2:10" s="10" customFormat="1" ht="8.25" customHeight="1" x14ac:dyDescent="0.3">
      <c r="B1" s="15"/>
      <c r="C1" s="15"/>
      <c r="D1" s="15"/>
      <c r="E1" s="15"/>
      <c r="F1" s="15"/>
      <c r="G1" s="15"/>
      <c r="H1" s="15"/>
      <c r="I1" s="15"/>
      <c r="J1" s="15"/>
    </row>
    <row r="2" spans="2:10" s="10" customFormat="1" ht="35.15" customHeight="1" x14ac:dyDescent="0.3">
      <c r="B2" s="380"/>
      <c r="C2" s="381" t="s">
        <v>65</v>
      </c>
      <c r="D2" s="381"/>
      <c r="E2" s="381"/>
      <c r="F2" s="381"/>
      <c r="G2" s="381" t="s">
        <v>45</v>
      </c>
      <c r="H2" s="381"/>
      <c r="I2" s="381"/>
      <c r="J2" s="381"/>
    </row>
    <row r="3" spans="2:10" s="10" customFormat="1" ht="38.25" customHeight="1" x14ac:dyDescent="0.3">
      <c r="B3" s="372"/>
      <c r="C3" s="133" t="str">
        <f>'Lēmuma_T_(no)'!B6</f>
        <v>Ar Regulatora lēmumu noteiktie tarifi</v>
      </c>
      <c r="D3" s="133" t="str">
        <f>'Piemērotie_T_(no)'!B6</f>
        <v xml:space="preserve">Piemērotie tarifi </v>
      </c>
      <c r="E3" s="134" t="str">
        <f>'Pašnoteiktie_T_(no)'!B6</f>
        <v xml:space="preserve">Pašnoteiktie tarifi </v>
      </c>
      <c r="F3" s="378" t="s">
        <v>144</v>
      </c>
      <c r="G3" s="133" t="str">
        <f>C3</f>
        <v>Ar Regulatora lēmumu noteiktie tarifi</v>
      </c>
      <c r="H3" s="133" t="str">
        <f>'Piemērotie_T_(no)'!B6</f>
        <v xml:space="preserve">Piemērotie tarifi </v>
      </c>
      <c r="I3" s="134" t="str">
        <f>E3</f>
        <v xml:space="preserve">Pašnoteiktie tarifi </v>
      </c>
      <c r="J3" s="378" t="s">
        <v>144</v>
      </c>
    </row>
    <row r="4" spans="2:10" s="10" customFormat="1" ht="21" customHeight="1" x14ac:dyDescent="0.3">
      <c r="B4" s="137"/>
      <c r="C4" s="130" t="str">
        <f>'Lēmuma_T_(no)'!C6</f>
        <v>no __.__.20__</v>
      </c>
      <c r="D4" s="130" t="str">
        <f>'Piemērotie_T_(no)'!C6</f>
        <v>no __.__.20__</v>
      </c>
      <c r="E4" s="132" t="str">
        <f>'Pašnoteiktie_T_(no)'!C6</f>
        <v>no __.__.20__</v>
      </c>
      <c r="F4" s="379"/>
      <c r="G4" s="130" t="str">
        <f>C4</f>
        <v>no __.__.20__</v>
      </c>
      <c r="H4" s="130" t="str">
        <f>'Piemērotie_T_(no)'!C6</f>
        <v>no __.__.20__</v>
      </c>
      <c r="I4" s="132" t="str">
        <f>E4</f>
        <v>no __.__.20__</v>
      </c>
      <c r="J4" s="379"/>
    </row>
    <row r="5" spans="2:10" s="10" customFormat="1" ht="24.65" customHeight="1" x14ac:dyDescent="0.3">
      <c r="B5" s="155" t="s">
        <v>10</v>
      </c>
      <c r="C5" s="156">
        <f>'Lēmuma_T_(no)'!I9</f>
        <v>0</v>
      </c>
      <c r="D5" s="156">
        <f>'Piemērotie_T_(no)'!I9</f>
        <v>0</v>
      </c>
      <c r="E5" s="156">
        <f>'Pašnoteiktie_T_(no)'!I9</f>
        <v>0</v>
      </c>
      <c r="F5" s="79">
        <f>IFERROR(E5/D5-1,0)</f>
        <v>0</v>
      </c>
      <c r="G5" s="156">
        <f>'Lēmuma_T_(no)'!J9</f>
        <v>0</v>
      </c>
      <c r="H5" s="156">
        <f>'Piemērotie_T_(no)'!J9</f>
        <v>0</v>
      </c>
      <c r="I5" s="156">
        <f>'Pašnoteiktie_T_(no)'!J9</f>
        <v>0</v>
      </c>
      <c r="J5" s="79">
        <f>IFERROR(I5/H5-1,0)</f>
        <v>0</v>
      </c>
    </row>
    <row r="6" spans="2:10" s="10" customFormat="1" ht="24.65" customHeight="1" x14ac:dyDescent="0.3">
      <c r="B6" s="150" t="s">
        <v>11</v>
      </c>
      <c r="C6" s="156">
        <f>'Lēmuma_T_(no)'!I10</f>
        <v>0</v>
      </c>
      <c r="D6" s="156">
        <f>'Piemērotie_T_(no)'!I10</f>
        <v>0</v>
      </c>
      <c r="E6" s="156">
        <f>'Pašnoteiktie_T_(no)'!I10</f>
        <v>0</v>
      </c>
      <c r="F6" s="79">
        <f>IFERROR(E6/D6-1,0)</f>
        <v>0</v>
      </c>
      <c r="G6" s="156">
        <f>'Lēmuma_T_(no)'!J10</f>
        <v>0</v>
      </c>
      <c r="H6" s="156">
        <f>'Piemērotie_T_(no)'!J10</f>
        <v>0</v>
      </c>
      <c r="I6" s="156">
        <f>'Pašnoteiktie_T_(no)'!J10</f>
        <v>0</v>
      </c>
      <c r="J6" s="79">
        <f>IFERROR(I6/H6-1,0)</f>
        <v>0</v>
      </c>
    </row>
    <row r="7" spans="2:10" s="10" customFormat="1" ht="24.65" customHeight="1" x14ac:dyDescent="0.3">
      <c r="B7" s="150" t="s">
        <v>12</v>
      </c>
      <c r="C7" s="156">
        <f>'Lēmuma_T_(no)'!I11</f>
        <v>0</v>
      </c>
      <c r="D7" s="156">
        <f>'Piemērotie_T_(no)'!I11</f>
        <v>0</v>
      </c>
      <c r="E7" s="156">
        <f>'Pašnoteiktie_T_(no)'!I11</f>
        <v>0</v>
      </c>
      <c r="F7" s="79">
        <f t="shared" ref="F7:F21" si="0">IFERROR(E7/D7-1,0)</f>
        <v>0</v>
      </c>
      <c r="G7" s="156">
        <f>'Lēmuma_T_(no)'!J11</f>
        <v>0</v>
      </c>
      <c r="H7" s="156">
        <f>'Piemērotie_T_(no)'!J11</f>
        <v>0</v>
      </c>
      <c r="I7" s="156">
        <f>'Pašnoteiktie_T_(no)'!J11</f>
        <v>0</v>
      </c>
      <c r="J7" s="79">
        <f t="shared" ref="J7:J21" si="1">IFERROR(I7/H7-1,0)</f>
        <v>0</v>
      </c>
    </row>
    <row r="8" spans="2:10" s="10" customFormat="1" ht="24.65" customHeight="1" x14ac:dyDescent="0.3">
      <c r="B8" s="150" t="s">
        <v>56</v>
      </c>
      <c r="C8" s="156">
        <f>'Lēmuma_T_(no)'!I12</f>
        <v>0</v>
      </c>
      <c r="D8" s="156">
        <f>'Piemērotie_T_(no)'!I12</f>
        <v>0</v>
      </c>
      <c r="E8" s="156">
        <f>'Pašnoteiktie_T_(no)'!I12</f>
        <v>0</v>
      </c>
      <c r="F8" s="79">
        <f t="shared" si="0"/>
        <v>0</v>
      </c>
      <c r="G8" s="156">
        <f>'Lēmuma_T_(no)'!J12</f>
        <v>0</v>
      </c>
      <c r="H8" s="156">
        <f>'Piemērotie_T_(no)'!J12</f>
        <v>0</v>
      </c>
      <c r="I8" s="156">
        <f>'Pašnoteiktie_T_(no)'!J12</f>
        <v>0</v>
      </c>
      <c r="J8" s="79">
        <f t="shared" si="1"/>
        <v>0</v>
      </c>
    </row>
    <row r="9" spans="2:10" s="10" customFormat="1" ht="24.65" customHeight="1" x14ac:dyDescent="0.3">
      <c r="B9" s="80" t="s">
        <v>73</v>
      </c>
      <c r="C9" s="156">
        <f>'Lēmuma_T_(no)'!I13</f>
        <v>0</v>
      </c>
      <c r="D9" s="156">
        <f>'Piemērotie_T_(no)'!I13</f>
        <v>0</v>
      </c>
      <c r="E9" s="156">
        <f>'Pašnoteiktie_T_(no)'!I13</f>
        <v>0</v>
      </c>
      <c r="F9" s="79">
        <f t="shared" si="0"/>
        <v>0</v>
      </c>
      <c r="G9" s="156">
        <f>'Lēmuma_T_(no)'!J13</f>
        <v>0</v>
      </c>
      <c r="H9" s="156">
        <f>'Piemērotie_T_(no)'!J13</f>
        <v>0</v>
      </c>
      <c r="I9" s="156">
        <f>'Pašnoteiktie_T_(no)'!J13</f>
        <v>0</v>
      </c>
      <c r="J9" s="79">
        <f t="shared" si="1"/>
        <v>0</v>
      </c>
    </row>
    <row r="10" spans="2:10" s="10" customFormat="1" ht="27.75" customHeight="1" outlineLevel="1" x14ac:dyDescent="0.3">
      <c r="B10" s="80" t="s">
        <v>71</v>
      </c>
      <c r="C10" s="156">
        <f>'Lēmuma_T_(no)'!I14</f>
        <v>0</v>
      </c>
      <c r="D10" s="156">
        <f>'Piemērotie_T_(no)'!I14</f>
        <v>0</v>
      </c>
      <c r="E10" s="156">
        <f>'Pašnoteiktie_T_(no)'!I14</f>
        <v>0</v>
      </c>
      <c r="F10" s="79">
        <f t="shared" si="0"/>
        <v>0</v>
      </c>
      <c r="G10" s="156" t="str">
        <f>'Lēmuma_T_(no)'!J14</f>
        <v>x</v>
      </c>
      <c r="H10" s="156" t="str">
        <f>'Piemērotie_T_(no)'!J14</f>
        <v>x</v>
      </c>
      <c r="I10" s="156" t="str">
        <f>'Pašnoteiktie_T_(no)'!J14</f>
        <v>x</v>
      </c>
      <c r="J10" s="79">
        <f t="shared" si="1"/>
        <v>0</v>
      </c>
    </row>
    <row r="11" spans="2:10" s="10" customFormat="1" ht="31.5" customHeight="1" outlineLevel="1" x14ac:dyDescent="0.3">
      <c r="B11" s="80" t="s">
        <v>72</v>
      </c>
      <c r="C11" s="156" t="str">
        <f>'Lēmuma_T_(no)'!I15</f>
        <v>x</v>
      </c>
      <c r="D11" s="156" t="str">
        <f>'Piemērotie_T_(no)'!I15</f>
        <v>x</v>
      </c>
      <c r="E11" s="156" t="str">
        <f>'Pašnoteiktie_T_(no)'!I15</f>
        <v>x</v>
      </c>
      <c r="F11" s="79">
        <f t="shared" si="0"/>
        <v>0</v>
      </c>
      <c r="G11" s="156">
        <f>'Lēmuma_T_(no)'!J15</f>
        <v>0</v>
      </c>
      <c r="H11" s="156">
        <f>'Piemērotie_T_(no)'!J15</f>
        <v>0</v>
      </c>
      <c r="I11" s="156">
        <f>'Pašnoteiktie_T_(no)'!J15</f>
        <v>0</v>
      </c>
      <c r="J11" s="79">
        <f t="shared" si="1"/>
        <v>0</v>
      </c>
    </row>
    <row r="12" spans="2:10" s="10" customFormat="1" ht="24.65" customHeight="1" x14ac:dyDescent="0.3">
      <c r="B12" s="155" t="s">
        <v>183</v>
      </c>
      <c r="C12" s="156" t="e">
        <f>'Lēmuma_T_(no)'!I16</f>
        <v>#DIV/0!</v>
      </c>
      <c r="D12" s="156" t="e">
        <f>'Piemērotie_T_(no)'!I16</f>
        <v>#DIV/0!</v>
      </c>
      <c r="E12" s="156" t="e">
        <f>'Pašnoteiktie_T_(no)'!I16</f>
        <v>#DIV/0!</v>
      </c>
      <c r="F12" s="79">
        <f t="shared" si="0"/>
        <v>0</v>
      </c>
      <c r="G12" s="156" t="str">
        <f>'Lēmuma_T_(no)'!J16</f>
        <v>x</v>
      </c>
      <c r="H12" s="156" t="str">
        <f>'Piemērotie_T_(no)'!J16</f>
        <v>x</v>
      </c>
      <c r="I12" s="156" t="str">
        <f>'Pašnoteiktie_T_(no)'!J16</f>
        <v>x</v>
      </c>
      <c r="J12" s="79">
        <f t="shared" si="1"/>
        <v>0</v>
      </c>
    </row>
    <row r="13" spans="2:10" s="10" customFormat="1" ht="24.65" customHeight="1" x14ac:dyDescent="0.3">
      <c r="B13" s="155" t="s">
        <v>14</v>
      </c>
      <c r="C13" s="156">
        <f>'Lēmuma_T_(no)'!I17</f>
        <v>0</v>
      </c>
      <c r="D13" s="156">
        <f>'Piemērotie_T_(no)'!I17</f>
        <v>0</v>
      </c>
      <c r="E13" s="156">
        <f>'Pašnoteiktie_T_(no)'!I17</f>
        <v>0</v>
      </c>
      <c r="F13" s="79">
        <f t="shared" si="0"/>
        <v>0</v>
      </c>
      <c r="G13" s="156">
        <f>'Lēmuma_T_(no)'!J17</f>
        <v>0</v>
      </c>
      <c r="H13" s="156">
        <f>'Piemērotie_T_(no)'!J17</f>
        <v>0</v>
      </c>
      <c r="I13" s="156">
        <f>'Pašnoteiktie_T_(no)'!J17</f>
        <v>0</v>
      </c>
      <c r="J13" s="79">
        <f t="shared" si="1"/>
        <v>0</v>
      </c>
    </row>
    <row r="14" spans="2:10" s="10" customFormat="1" ht="24.65" customHeight="1" x14ac:dyDescent="0.3">
      <c r="B14" s="155" t="s">
        <v>15</v>
      </c>
      <c r="C14" s="156">
        <f>'Lēmuma_T_(no)'!I18</f>
        <v>0</v>
      </c>
      <c r="D14" s="156">
        <f>'Piemērotie_T_(no)'!I18</f>
        <v>0</v>
      </c>
      <c r="E14" s="156">
        <f>'Pašnoteiktie_T_(no)'!I18</f>
        <v>0</v>
      </c>
      <c r="F14" s="79">
        <f t="shared" si="0"/>
        <v>0</v>
      </c>
      <c r="G14" s="156">
        <f>'Lēmuma_T_(no)'!J18</f>
        <v>0</v>
      </c>
      <c r="H14" s="156">
        <f>'Piemērotie_T_(no)'!J18</f>
        <v>0</v>
      </c>
      <c r="I14" s="156">
        <f>'Pašnoteiktie_T_(no)'!J18</f>
        <v>0</v>
      </c>
      <c r="J14" s="79">
        <f t="shared" si="1"/>
        <v>0</v>
      </c>
    </row>
    <row r="15" spans="2:10" s="10" customFormat="1" ht="24.65" customHeight="1" x14ac:dyDescent="0.3">
      <c r="B15" s="155" t="s">
        <v>16</v>
      </c>
      <c r="C15" s="156">
        <f>'Lēmuma_T_(no)'!I19</f>
        <v>0</v>
      </c>
      <c r="D15" s="156">
        <f>'Piemērotie_T_(no)'!I19</f>
        <v>0</v>
      </c>
      <c r="E15" s="156">
        <f>'Pašnoteiktie_T_(no)'!I19</f>
        <v>0</v>
      </c>
      <c r="F15" s="79">
        <f t="shared" si="0"/>
        <v>0</v>
      </c>
      <c r="G15" s="156">
        <f>'Lēmuma_T_(no)'!J19</f>
        <v>0</v>
      </c>
      <c r="H15" s="156">
        <f>'Piemērotie_T_(no)'!J19</f>
        <v>0</v>
      </c>
      <c r="I15" s="156">
        <f>'Pašnoteiktie_T_(no)'!J19</f>
        <v>0</v>
      </c>
      <c r="J15" s="79">
        <f>IFERROR(I15/H15-1,0)</f>
        <v>0</v>
      </c>
    </row>
    <row r="16" spans="2:10" s="158" customFormat="1" ht="24.65" customHeight="1" x14ac:dyDescent="0.3">
      <c r="B16" s="149" t="s">
        <v>52</v>
      </c>
      <c r="C16" s="152" t="e">
        <f>'Lēmuma_T_(no)'!I20</f>
        <v>#DIV/0!</v>
      </c>
      <c r="D16" s="152" t="e">
        <f>'Piemērotie_T_(no)'!I20</f>
        <v>#DIV/0!</v>
      </c>
      <c r="E16" s="152" t="e">
        <f>'Pašnoteiktie_T_(no)'!I20</f>
        <v>#DIV/0!</v>
      </c>
      <c r="F16" s="154">
        <f t="shared" si="0"/>
        <v>0</v>
      </c>
      <c r="G16" s="152">
        <f>'Lēmuma_T_(no)'!J20</f>
        <v>0</v>
      </c>
      <c r="H16" s="152">
        <f>'Piemērotie_T_(no)'!J20</f>
        <v>0</v>
      </c>
      <c r="I16" s="152">
        <f>'Pašnoteiktie_T_(no)'!J20</f>
        <v>0</v>
      </c>
      <c r="J16" s="154">
        <f>IFERROR(I16/H16-1,0)</f>
        <v>0</v>
      </c>
    </row>
    <row r="17" spans="2:10" s="10" customFormat="1" ht="24.65" customHeight="1" x14ac:dyDescent="0.3">
      <c r="B17" s="150" t="s">
        <v>124</v>
      </c>
      <c r="C17" s="157">
        <f>'Lēmuma_T_(no)'!C21</f>
        <v>0</v>
      </c>
      <c r="D17" s="156">
        <f>'Piemērotie_T_(no)'!I21</f>
        <v>0</v>
      </c>
      <c r="E17" s="157" t="e">
        <f>'Pašnoteiktie_T_(no)'!C21</f>
        <v>#DIV/0!</v>
      </c>
      <c r="F17" s="79">
        <f t="shared" si="0"/>
        <v>0</v>
      </c>
      <c r="G17" s="157">
        <f>'Lēmuma_T_(no)'!E21</f>
        <v>0</v>
      </c>
      <c r="H17" s="156">
        <f>'Piemērotie_T_(no)'!J21</f>
        <v>0</v>
      </c>
      <c r="I17" s="157" t="e">
        <f>'Pašnoteiktie_T_(no)'!E21</f>
        <v>#DIV/0!</v>
      </c>
      <c r="J17" s="79">
        <f t="shared" si="1"/>
        <v>0</v>
      </c>
    </row>
    <row r="18" spans="2:10" s="10" customFormat="1" ht="24.65" customHeight="1" x14ac:dyDescent="0.3">
      <c r="B18" s="155" t="s">
        <v>84</v>
      </c>
      <c r="C18" s="156" t="e">
        <f>'Lēmuma_T_(no)'!I22</f>
        <v>#DIV/0!</v>
      </c>
      <c r="D18" s="156" t="e">
        <f>'Piemērotie_T_(no)'!I22</f>
        <v>#DIV/0!</v>
      </c>
      <c r="E18" s="156" t="e">
        <f>'Pašnoteiktie_T_(no)'!I22</f>
        <v>#DIV/0!</v>
      </c>
      <c r="F18" s="79">
        <f t="shared" si="0"/>
        <v>0</v>
      </c>
      <c r="G18" s="156">
        <f>'Lēmuma_T_(no)'!J22</f>
        <v>0</v>
      </c>
      <c r="H18" s="156" t="e">
        <f>'Piemērotie_T_(no)'!J22</f>
        <v>#DIV/0!</v>
      </c>
      <c r="I18" s="156">
        <f>'Pašnoteiktie_T_(no)'!J22</f>
        <v>0</v>
      </c>
      <c r="J18" s="79">
        <f t="shared" si="1"/>
        <v>0</v>
      </c>
    </row>
    <row r="19" spans="2:10" s="158" customFormat="1" ht="24.65" customHeight="1" x14ac:dyDescent="0.3">
      <c r="B19" s="151" t="s">
        <v>17</v>
      </c>
      <c r="C19" s="152" t="e">
        <f>'Lēmuma_T_(no)'!I23</f>
        <v>#DIV/0!</v>
      </c>
      <c r="D19" s="152" t="e">
        <f>'Piemērotie_T_(no)'!I23</f>
        <v>#DIV/0!</v>
      </c>
      <c r="E19" s="152" t="e">
        <f>'Pašnoteiktie_T_(no)'!I23</f>
        <v>#DIV/0!</v>
      </c>
      <c r="F19" s="154">
        <f t="shared" si="0"/>
        <v>0</v>
      </c>
      <c r="G19" s="152">
        <f>'Lēmuma_T_(no)'!J23</f>
        <v>0</v>
      </c>
      <c r="H19" s="152" t="e">
        <f>'Piemērotie_T_(no)'!J23</f>
        <v>#DIV/0!</v>
      </c>
      <c r="I19" s="152">
        <f>'Pašnoteiktie_T_(no)'!J23</f>
        <v>0</v>
      </c>
      <c r="J19" s="154">
        <f t="shared" si="1"/>
        <v>0</v>
      </c>
    </row>
    <row r="20" spans="2:10" s="10" customFormat="1" ht="24.65" customHeight="1" x14ac:dyDescent="0.3">
      <c r="B20" s="150" t="s">
        <v>135</v>
      </c>
      <c r="C20" s="156">
        <f>'Lēmuma_T_(no)'!I25</f>
        <v>0</v>
      </c>
      <c r="D20" s="156">
        <f>'Piemērotie_T_(no)'!D25</f>
        <v>0</v>
      </c>
      <c r="E20" s="156">
        <f>'Pašnoteiktie_T_(no)'!I25</f>
        <v>0</v>
      </c>
      <c r="F20" s="79">
        <f t="shared" si="0"/>
        <v>0</v>
      </c>
      <c r="G20" s="156">
        <f>'Lēmuma_T_(no)'!J26</f>
        <v>0</v>
      </c>
      <c r="H20" s="156">
        <f>'Piemērotie_T_(no)'!E26</f>
        <v>0</v>
      </c>
      <c r="I20" s="156">
        <f>'Pašnoteiktie_T_(no)'!J26</f>
        <v>0</v>
      </c>
      <c r="J20" s="79">
        <f t="shared" si="1"/>
        <v>0</v>
      </c>
    </row>
    <row r="21" spans="2:10" s="158" customFormat="1" ht="24.65" customHeight="1" x14ac:dyDescent="0.3">
      <c r="B21" s="149" t="s">
        <v>134</v>
      </c>
      <c r="C21" s="153" t="e">
        <f>'Lēmuma_T_(no)'!C31</f>
        <v>#DIV/0!</v>
      </c>
      <c r="D21" s="153" t="e">
        <f>'Piemērotie_T_(no)'!C31</f>
        <v>#DIV/0!</v>
      </c>
      <c r="E21" s="153" t="e">
        <f>'Pašnoteiktie_T_(no)'!C31</f>
        <v>#DIV/0!</v>
      </c>
      <c r="F21" s="154">
        <f t="shared" si="0"/>
        <v>0</v>
      </c>
      <c r="G21" s="153" t="e">
        <f>'Lēmuma_T_(no)'!E31</f>
        <v>#DIV/0!</v>
      </c>
      <c r="H21" s="153" t="e">
        <f>'Piemērotie_T_(no)'!E31</f>
        <v>#DIV/0!</v>
      </c>
      <c r="I21" s="153" t="e">
        <f>'Pašnoteiktie_T_(no)'!E31</f>
        <v>#DIV/0!</v>
      </c>
      <c r="J21" s="154">
        <f t="shared" si="1"/>
        <v>0</v>
      </c>
    </row>
    <row r="22" spans="2:10" s="4" customFormat="1" x14ac:dyDescent="0.3">
      <c r="C22" s="47"/>
      <c r="D22" s="47"/>
      <c r="E22" s="47"/>
      <c r="G22" s="47"/>
      <c r="H22" s="47"/>
      <c r="I22" s="47"/>
    </row>
    <row r="23" spans="2:10" s="4" customFormat="1" x14ac:dyDescent="0.3">
      <c r="C23" s="50">
        <f>C5+C6+C7+C8+C13+C14-C15</f>
        <v>0</v>
      </c>
      <c r="D23" s="50"/>
      <c r="E23" s="50">
        <f>E5+E6+E7+E8+E13+E14-E15</f>
        <v>0</v>
      </c>
      <c r="F23" s="50"/>
      <c r="G23" s="50">
        <f>G5+G6+G7+G8+G13+G14-G15</f>
        <v>0</v>
      </c>
      <c r="H23" s="50"/>
      <c r="I23" s="50">
        <f>I5+I6+I7+I8+I13+I14-I15</f>
        <v>0</v>
      </c>
    </row>
    <row r="24" spans="2:10" x14ac:dyDescent="0.3">
      <c r="C24" s="51" t="e">
        <f>C16+C18</f>
        <v>#DIV/0!</v>
      </c>
      <c r="D24" s="51"/>
      <c r="E24" s="51" t="e">
        <f>E16+E18</f>
        <v>#DIV/0!</v>
      </c>
      <c r="F24" s="51"/>
      <c r="G24" s="51">
        <f>G16+G18</f>
        <v>0</v>
      </c>
      <c r="H24" s="51"/>
      <c r="I24" s="51">
        <f>I16+I18</f>
        <v>0</v>
      </c>
    </row>
    <row r="25" spans="2:10" x14ac:dyDescent="0.3">
      <c r="C25" s="10" t="e">
        <f>C19/C20</f>
        <v>#DIV/0!</v>
      </c>
      <c r="E25" s="10" t="e">
        <f>E19/E20</f>
        <v>#DIV/0!</v>
      </c>
      <c r="G25" s="10" t="e">
        <f>G19/G20</f>
        <v>#DIV/0!</v>
      </c>
      <c r="I25" s="10" t="e">
        <f>I19/I20</f>
        <v>#DIV/0!</v>
      </c>
    </row>
  </sheetData>
  <sheetProtection algorithmName="SHA-512" hashValue="/jjIYhYXuGnoGWDomuFrcoVQ7fw+4ITtBeWFYqe8YdhQAsvYYK042HL+F1zRDXOjX83B2mJAHTfb5vQHCuXC0w==" saltValue="eKXYfEK+jLPDVQs6dV6klg==" spinCount="100000" sheet="1" formatCells="0" formatColumns="0" formatRows="0" autoFilter="0"/>
  <mergeCells count="5">
    <mergeCell ref="B2:B3"/>
    <mergeCell ref="C2:F2"/>
    <mergeCell ref="G2:J2"/>
    <mergeCell ref="F3:F4"/>
    <mergeCell ref="J3:J4"/>
  </mergeCells>
  <phoneticPr fontId="25" type="noConversion"/>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26A0-4E7C-406D-8CBE-DA4F5426650F}">
  <sheetPr codeName="Lapa1">
    <tabColor rgb="FFFFFF00"/>
  </sheetPr>
  <dimension ref="A2:O39"/>
  <sheetViews>
    <sheetView showGridLines="0" tabSelected="1" topLeftCell="A18" zoomScale="80" zoomScaleNormal="80" workbookViewId="0">
      <selection activeCell="I27" sqref="I27"/>
    </sheetView>
  </sheetViews>
  <sheetFormatPr defaultRowHeight="12.5" x14ac:dyDescent="0.25"/>
  <cols>
    <col min="1" max="2" width="12.1796875" customWidth="1"/>
    <col min="3" max="3" width="15.1796875" customWidth="1"/>
    <col min="4" max="5" width="12.81640625" customWidth="1"/>
    <col min="6" max="6" width="12.453125" customWidth="1"/>
    <col min="7" max="8" width="12.1796875" customWidth="1"/>
    <col min="9" max="9" width="44.1796875" style="3" customWidth="1"/>
    <col min="10" max="15" width="8.81640625" style="3"/>
  </cols>
  <sheetData>
    <row r="2" spans="1:9" ht="15" x14ac:dyDescent="0.3">
      <c r="A2" s="323" t="s">
        <v>90</v>
      </c>
      <c r="B2" s="323"/>
      <c r="C2" s="323"/>
      <c r="D2" s="323"/>
      <c r="E2" s="323"/>
      <c r="F2" s="323"/>
      <c r="G2" s="323"/>
      <c r="H2" s="323"/>
    </row>
    <row r="3" spans="1:9" ht="57.65" customHeight="1" x14ac:dyDescent="0.25">
      <c r="A3" s="325" t="s">
        <v>97</v>
      </c>
      <c r="B3" s="325"/>
      <c r="C3" s="325"/>
      <c r="D3" s="325"/>
      <c r="E3" s="325"/>
      <c r="F3" s="325"/>
      <c r="G3" s="325"/>
      <c r="H3" s="325"/>
    </row>
    <row r="4" spans="1:9" ht="37" customHeight="1" x14ac:dyDescent="0.25">
      <c r="A4" s="311" t="s">
        <v>91</v>
      </c>
      <c r="B4" s="311"/>
      <c r="C4" s="311"/>
      <c r="D4" s="322" t="s">
        <v>100</v>
      </c>
      <c r="E4" s="322"/>
      <c r="F4" s="322"/>
      <c r="G4" s="322"/>
      <c r="H4" s="322"/>
    </row>
    <row r="5" spans="1:9" ht="36.65" customHeight="1" x14ac:dyDescent="0.25">
      <c r="A5" s="311" t="s">
        <v>92</v>
      </c>
      <c r="B5" s="311"/>
      <c r="C5" s="311"/>
      <c r="D5" s="326" t="s">
        <v>93</v>
      </c>
      <c r="E5" s="327"/>
      <c r="F5" s="327"/>
      <c r="G5" s="327"/>
      <c r="H5" s="328"/>
    </row>
    <row r="6" spans="1:9" ht="50.5" customHeight="1" x14ac:dyDescent="0.25">
      <c r="A6" s="311" t="s">
        <v>235</v>
      </c>
      <c r="B6" s="311"/>
      <c r="C6" s="311"/>
      <c r="D6" s="324" t="s">
        <v>93</v>
      </c>
      <c r="E6" s="324"/>
      <c r="F6" s="324"/>
      <c r="G6" s="324"/>
      <c r="H6" s="324"/>
    </row>
    <row r="7" spans="1:9" ht="50.5" customHeight="1" x14ac:dyDescent="0.25">
      <c r="A7" s="311" t="s">
        <v>236</v>
      </c>
      <c r="B7" s="311"/>
      <c r="C7" s="311"/>
      <c r="D7" s="324" t="s">
        <v>93</v>
      </c>
      <c r="E7" s="324"/>
      <c r="F7" s="324"/>
      <c r="G7" s="324"/>
      <c r="H7" s="324"/>
    </row>
    <row r="8" spans="1:9" ht="50.5" customHeight="1" x14ac:dyDescent="0.25">
      <c r="A8" s="311" t="s">
        <v>237</v>
      </c>
      <c r="B8" s="311"/>
      <c r="C8" s="311"/>
      <c r="D8" s="324" t="s">
        <v>93</v>
      </c>
      <c r="E8" s="324"/>
      <c r="F8" s="324"/>
      <c r="G8" s="324"/>
      <c r="H8" s="324"/>
    </row>
    <row r="9" spans="1:9" ht="26.5" customHeight="1" x14ac:dyDescent="0.25">
      <c r="A9" s="311" t="s">
        <v>94</v>
      </c>
      <c r="B9" s="311"/>
      <c r="C9" s="311"/>
      <c r="D9" s="322" t="s">
        <v>70</v>
      </c>
      <c r="E9" s="322"/>
      <c r="F9" s="322"/>
      <c r="G9" s="322"/>
      <c r="H9" s="322"/>
    </row>
    <row r="10" spans="1:9" ht="36.65" customHeight="1" x14ac:dyDescent="0.25">
      <c r="A10" s="311" t="s">
        <v>67</v>
      </c>
      <c r="B10" s="311"/>
      <c r="C10" s="311"/>
      <c r="D10" s="322" t="s">
        <v>68</v>
      </c>
      <c r="E10" s="322"/>
      <c r="F10" s="322"/>
      <c r="G10" s="322"/>
      <c r="H10" s="322"/>
    </row>
    <row r="11" spans="1:9" ht="38.5" customHeight="1" x14ac:dyDescent="0.25">
      <c r="A11" s="330" t="s">
        <v>89</v>
      </c>
      <c r="B11" s="330"/>
      <c r="C11" s="330"/>
      <c r="D11" s="322"/>
      <c r="E11" s="322"/>
      <c r="F11" s="322"/>
      <c r="G11" s="322"/>
      <c r="H11" s="322"/>
    </row>
    <row r="12" spans="1:9" ht="18.649999999999999" customHeight="1" x14ac:dyDescent="0.25">
      <c r="A12" s="52"/>
      <c r="B12" s="52"/>
      <c r="C12" s="52"/>
      <c r="D12" s="52"/>
      <c r="E12" s="52"/>
      <c r="F12" s="52"/>
    </row>
    <row r="13" spans="1:9" ht="14" x14ac:dyDescent="0.25">
      <c r="A13" s="329" t="s">
        <v>133</v>
      </c>
      <c r="B13" s="329"/>
      <c r="C13" s="329"/>
      <c r="D13" s="329"/>
      <c r="E13" s="329"/>
      <c r="F13" s="329"/>
      <c r="G13" s="329"/>
    </row>
    <row r="14" spans="1:9" ht="34.5" customHeight="1" x14ac:dyDescent="0.25">
      <c r="A14" s="294"/>
      <c r="B14" s="295"/>
      <c r="C14" s="296"/>
      <c r="D14" s="128" t="str">
        <f>'Lēmuma_T_(no-līdz)'!B6</f>
        <v>Ar Regulatora lēmumu noteiktie tarifi</v>
      </c>
      <c r="E14" s="128" t="str">
        <f>'Piemērotie_T_(no-līdz)'!B6</f>
        <v xml:space="preserve">Piemērotie tarifi </v>
      </c>
      <c r="F14" s="188" t="str">
        <f>'Pašnoteiktie_T_(no-līdz)'!B6</f>
        <v xml:space="preserve">Pašnoteiktie tarifi </v>
      </c>
      <c r="G14" s="300" t="s">
        <v>78</v>
      </c>
      <c r="H14" s="300" t="s">
        <v>66</v>
      </c>
      <c r="I14" s="186"/>
    </row>
    <row r="15" spans="1:9" ht="26.15" customHeight="1" x14ac:dyDescent="0.25">
      <c r="A15" s="297"/>
      <c r="B15" s="298"/>
      <c r="C15" s="299"/>
      <c r="D15" s="129" t="str">
        <f>'Lēmuma_T_(no-līdz)'!C6</f>
        <v>__.__.20__ - __.__.20__</v>
      </c>
      <c r="E15" s="129" t="str">
        <f>'Piemērotie_T_(no-līdz)'!C6</f>
        <v>__.__.20__ - __.__.20__</v>
      </c>
      <c r="F15" s="189" t="str">
        <f>'Pašnoteiktie_T_(no-līdz)'!C6</f>
        <v>__.__.20__ - __.__.20__</v>
      </c>
      <c r="G15" s="301"/>
      <c r="H15" s="301"/>
    </row>
    <row r="16" spans="1:9" ht="12" customHeight="1" x14ac:dyDescent="0.25">
      <c r="A16" s="141"/>
      <c r="B16" s="142"/>
      <c r="C16" s="143"/>
      <c r="D16" s="159">
        <v>1</v>
      </c>
      <c r="E16" s="159">
        <v>2</v>
      </c>
      <c r="F16" s="190">
        <v>3</v>
      </c>
      <c r="G16" s="160" t="s">
        <v>140</v>
      </c>
      <c r="H16" s="160" t="s">
        <v>141</v>
      </c>
    </row>
    <row r="17" spans="1:15" ht="14" x14ac:dyDescent="0.25">
      <c r="A17" s="314" t="s">
        <v>65</v>
      </c>
      <c r="B17" s="314"/>
      <c r="C17" s="314"/>
      <c r="D17" s="59" t="e">
        <f>'Lēmuma_T_(no-līdz)'!C32</f>
        <v>#DIV/0!</v>
      </c>
      <c r="E17" s="59" t="e">
        <f>'Piemērotie_T_(no-līdz)'!C32</f>
        <v>#DIV/0!</v>
      </c>
      <c r="F17" s="191" t="e">
        <f>'Pašnoteiktie_T_(no-līdz)'!C32</f>
        <v>#DIV/0!</v>
      </c>
      <c r="G17" s="60" t="e">
        <f>F17-E17</f>
        <v>#DIV/0!</v>
      </c>
      <c r="H17" s="61" t="e">
        <f>F17/E17-1</f>
        <v>#DIV/0!</v>
      </c>
    </row>
    <row r="18" spans="1:15" ht="14" x14ac:dyDescent="0.25">
      <c r="A18" s="314" t="s">
        <v>45</v>
      </c>
      <c r="B18" s="314"/>
      <c r="C18" s="314"/>
      <c r="D18" s="59" t="e">
        <f>'Lēmuma_T_(no-līdz)'!E32</f>
        <v>#DIV/0!</v>
      </c>
      <c r="E18" s="59" t="e">
        <f>'Piemērotie_T_(no-līdz)'!E32</f>
        <v>#DIV/0!</v>
      </c>
      <c r="F18" s="191" t="e">
        <f>'Pašnoteiktie_T_(no-līdz)'!E32</f>
        <v>#DIV/0!</v>
      </c>
      <c r="G18" s="60" t="e">
        <f>F18-E18</f>
        <v>#DIV/0!</v>
      </c>
      <c r="H18" s="61" t="e">
        <f>F18/E18-1</f>
        <v>#DIV/0!</v>
      </c>
    </row>
    <row r="19" spans="1:15" s="58" customFormat="1" ht="14" x14ac:dyDescent="0.25">
      <c r="A19" s="54"/>
      <c r="B19" s="54"/>
      <c r="C19" s="54"/>
      <c r="D19" s="55"/>
      <c r="E19" s="55"/>
      <c r="F19" s="55"/>
      <c r="G19" s="56"/>
      <c r="H19" s="57"/>
      <c r="I19" s="86"/>
      <c r="J19" s="86"/>
      <c r="K19" s="86"/>
      <c r="L19" s="86"/>
      <c r="M19" s="86"/>
      <c r="N19" s="86"/>
      <c r="O19" s="86"/>
    </row>
    <row r="20" spans="1:15" ht="32.5" customHeight="1" x14ac:dyDescent="0.25">
      <c r="A20" s="294"/>
      <c r="B20" s="295"/>
      <c r="C20" s="296"/>
      <c r="D20" s="128" t="str">
        <f>'Lēmuma_T_(no)'!B6</f>
        <v>Ar Regulatora lēmumu noteiktie tarifi</v>
      </c>
      <c r="E20" s="128" t="str">
        <f>'Piemērotie_T_(no)'!B6</f>
        <v xml:space="preserve">Piemērotie tarifi </v>
      </c>
      <c r="F20" s="188" t="str">
        <f>'Pašnoteiktie_T_(no)'!B6</f>
        <v xml:space="preserve">Pašnoteiktie tarifi </v>
      </c>
      <c r="G20" s="300" t="s">
        <v>78</v>
      </c>
      <c r="H20" s="300" t="s">
        <v>66</v>
      </c>
    </row>
    <row r="21" spans="1:15" ht="22.5" customHeight="1" x14ac:dyDescent="0.25">
      <c r="A21" s="297"/>
      <c r="B21" s="298"/>
      <c r="C21" s="299"/>
      <c r="D21" s="129" t="str">
        <f>'Lēmuma_T_(no)'!C6</f>
        <v>no __.__.20__</v>
      </c>
      <c r="E21" s="129" t="str">
        <f>'Piemērotie_T_(no)'!C6</f>
        <v>no __.__.20__</v>
      </c>
      <c r="F21" s="189" t="str">
        <f>'Pašnoteiktie_T_(no)'!C6</f>
        <v>no __.__.20__</v>
      </c>
      <c r="G21" s="301"/>
      <c r="H21" s="301"/>
    </row>
    <row r="22" spans="1:15" ht="12" customHeight="1" x14ac:dyDescent="0.25">
      <c r="A22" s="141"/>
      <c r="B22" s="142"/>
      <c r="C22" s="143"/>
      <c r="D22" s="159">
        <v>1</v>
      </c>
      <c r="E22" s="159">
        <v>2</v>
      </c>
      <c r="F22" s="190">
        <v>3</v>
      </c>
      <c r="G22" s="160" t="s">
        <v>140</v>
      </c>
      <c r="H22" s="160" t="s">
        <v>141</v>
      </c>
    </row>
    <row r="23" spans="1:15" ht="14" x14ac:dyDescent="0.25">
      <c r="A23" s="314" t="s">
        <v>65</v>
      </c>
      <c r="B23" s="314"/>
      <c r="C23" s="314"/>
      <c r="D23" s="59" t="e">
        <f>'Lēmuma_T_(no)'!C31</f>
        <v>#DIV/0!</v>
      </c>
      <c r="E23" s="59" t="e">
        <f>'Piemērotie_T_(no)'!C31</f>
        <v>#DIV/0!</v>
      </c>
      <c r="F23" s="191" t="e">
        <f>'Pašnoteiktie_T_(no)'!C31</f>
        <v>#DIV/0!</v>
      </c>
      <c r="G23" s="60" t="e">
        <f>F23-E23</f>
        <v>#DIV/0!</v>
      </c>
      <c r="H23" s="61" t="e">
        <f>F23/E23-1</f>
        <v>#DIV/0!</v>
      </c>
    </row>
    <row r="24" spans="1:15" ht="14" x14ac:dyDescent="0.25">
      <c r="A24" s="314" t="s">
        <v>45</v>
      </c>
      <c r="B24" s="314"/>
      <c r="C24" s="314"/>
      <c r="D24" s="59" t="e">
        <f>'Lēmuma_T_(no)'!E31</f>
        <v>#DIV/0!</v>
      </c>
      <c r="E24" s="59" t="e">
        <f>'Piemērotie_T_(no)'!E31</f>
        <v>#DIV/0!</v>
      </c>
      <c r="F24" s="191" t="e">
        <f>'Pašnoteiktie_T_(no)'!E31</f>
        <v>#DIV/0!</v>
      </c>
      <c r="G24" s="60" t="e">
        <f>F24-E24</f>
        <v>#DIV/0!</v>
      </c>
      <c r="H24" s="61" t="e">
        <f>F24/E24-1</f>
        <v>#DIV/0!</v>
      </c>
    </row>
    <row r="25" spans="1:15" s="58" customFormat="1" ht="14" x14ac:dyDescent="0.25">
      <c r="A25" s="54"/>
      <c r="B25" s="54"/>
      <c r="C25" s="54"/>
      <c r="D25" s="55"/>
      <c r="E25" s="55"/>
      <c r="F25" s="55"/>
      <c r="G25" s="56"/>
      <c r="H25" s="57"/>
      <c r="I25" s="86"/>
      <c r="J25" s="86"/>
      <c r="K25" s="86"/>
      <c r="L25" s="86"/>
      <c r="M25" s="86"/>
      <c r="N25" s="86"/>
      <c r="O25" s="86"/>
    </row>
    <row r="26" spans="1:15" ht="44.5" customHeight="1" x14ac:dyDescent="0.25">
      <c r="A26" s="320" t="s">
        <v>87</v>
      </c>
      <c r="B26" s="320"/>
      <c r="C26" s="320"/>
      <c r="D26" s="319" t="s">
        <v>88</v>
      </c>
      <c r="E26" s="319"/>
      <c r="F26" s="319"/>
      <c r="G26" s="319"/>
      <c r="H26" s="319"/>
      <c r="I26" s="87" t="s">
        <v>177</v>
      </c>
    </row>
    <row r="27" spans="1:15" ht="51" customHeight="1" x14ac:dyDescent="0.25">
      <c r="A27" s="320" t="s">
        <v>242</v>
      </c>
      <c r="B27" s="320"/>
      <c r="C27" s="320"/>
      <c r="D27" s="319" t="s">
        <v>244</v>
      </c>
      <c r="E27" s="319"/>
      <c r="F27" s="319"/>
      <c r="G27" s="319"/>
      <c r="H27" s="319"/>
      <c r="I27" s="87" t="s">
        <v>243</v>
      </c>
    </row>
    <row r="28" spans="1:15" ht="36" customHeight="1" x14ac:dyDescent="0.25">
      <c r="A28" s="311" t="s">
        <v>145</v>
      </c>
      <c r="B28" s="311"/>
      <c r="C28" s="311"/>
      <c r="D28" s="321">
        <f>Elektr_KOPSAVILKUMS!G6</f>
        <v>0</v>
      </c>
      <c r="E28" s="321"/>
      <c r="F28" s="321"/>
      <c r="G28" s="321"/>
      <c r="H28" s="321"/>
    </row>
    <row r="29" spans="1:15" ht="180" customHeight="1" x14ac:dyDescent="0.25">
      <c r="A29" s="311" t="s">
        <v>176</v>
      </c>
      <c r="B29" s="311"/>
      <c r="C29" s="311"/>
      <c r="D29" s="322" t="s">
        <v>211</v>
      </c>
      <c r="E29" s="322"/>
      <c r="F29" s="322"/>
      <c r="G29" s="322"/>
      <c r="H29" s="322"/>
      <c r="I29" s="87" t="s">
        <v>212</v>
      </c>
    </row>
    <row r="30" spans="1:15" ht="40.5" customHeight="1" x14ac:dyDescent="0.25">
      <c r="A30" s="311" t="s">
        <v>178</v>
      </c>
      <c r="B30" s="311"/>
      <c r="C30" s="311"/>
      <c r="D30" s="312">
        <f>Elektr_KOPSAVILKUMS!G34</f>
        <v>0</v>
      </c>
      <c r="E30" s="312"/>
      <c r="F30" s="312"/>
      <c r="G30" s="312"/>
      <c r="H30" s="312"/>
    </row>
    <row r="31" spans="1:15" ht="219" customHeight="1" x14ac:dyDescent="0.25">
      <c r="A31" s="311" t="s">
        <v>179</v>
      </c>
      <c r="B31" s="311"/>
      <c r="C31" s="311"/>
      <c r="D31" s="313" t="s">
        <v>213</v>
      </c>
      <c r="E31" s="313"/>
      <c r="F31" s="313"/>
      <c r="G31" s="313"/>
      <c r="H31" s="313"/>
      <c r="I31" s="87" t="s">
        <v>214</v>
      </c>
    </row>
    <row r="32" spans="1:15" ht="64.5" customHeight="1" x14ac:dyDescent="0.25">
      <c r="A32" s="302" t="s">
        <v>146</v>
      </c>
      <c r="B32" s="303"/>
      <c r="C32" s="304"/>
      <c r="D32" s="305">
        <f>Iepirktā_ūdens_izm!D8</f>
        <v>0</v>
      </c>
      <c r="E32" s="306"/>
      <c r="F32" s="306"/>
      <c r="G32" s="306"/>
      <c r="H32" s="307"/>
    </row>
    <row r="33" spans="1:8" ht="47.5" customHeight="1" x14ac:dyDescent="0.25">
      <c r="A33" s="302" t="s">
        <v>95</v>
      </c>
      <c r="B33" s="303"/>
      <c r="C33" s="304"/>
      <c r="D33" s="308">
        <f>Iepirktā_ūdens_izm!E8</f>
        <v>0</v>
      </c>
      <c r="E33" s="309"/>
      <c r="F33" s="309"/>
      <c r="G33" s="309"/>
      <c r="H33" s="310"/>
    </row>
    <row r="34" spans="1:8" ht="28" customHeight="1" x14ac:dyDescent="0.25">
      <c r="A34" s="302" t="s">
        <v>75</v>
      </c>
      <c r="B34" s="303"/>
      <c r="C34" s="304"/>
      <c r="D34" s="305" t="str">
        <f>Iepirktā_ūdens_izm!C11</f>
        <v>SIA "_____________"</v>
      </c>
      <c r="E34" s="306"/>
      <c r="F34" s="306"/>
      <c r="G34" s="306"/>
      <c r="H34" s="307"/>
    </row>
    <row r="35" spans="1:8" ht="60.75" customHeight="1" x14ac:dyDescent="0.25">
      <c r="A35" s="302" t="s">
        <v>147</v>
      </c>
      <c r="B35" s="303"/>
      <c r="C35" s="304"/>
      <c r="D35" s="305">
        <f>Attīrīšanai_novad_notekūd_izm!D8</f>
        <v>0</v>
      </c>
      <c r="E35" s="306"/>
      <c r="F35" s="306"/>
      <c r="G35" s="306"/>
      <c r="H35" s="307"/>
    </row>
    <row r="36" spans="1:8" ht="54.65" customHeight="1" x14ac:dyDescent="0.25">
      <c r="A36" s="302" t="s">
        <v>96</v>
      </c>
      <c r="B36" s="303"/>
      <c r="C36" s="304"/>
      <c r="D36" s="308">
        <f>Attīrīšanai_novad_notekūd_izm!E8</f>
        <v>0</v>
      </c>
      <c r="E36" s="309"/>
      <c r="F36" s="309"/>
      <c r="G36" s="309"/>
      <c r="H36" s="310"/>
    </row>
    <row r="37" spans="1:8" ht="41.5" customHeight="1" x14ac:dyDescent="0.25">
      <c r="A37" s="302" t="s">
        <v>76</v>
      </c>
      <c r="B37" s="303"/>
      <c r="C37" s="304"/>
      <c r="D37" s="305" t="str">
        <f>Attīrīšanai_novad_notekūd_izm!C11</f>
        <v>SIA "_____________"</v>
      </c>
      <c r="E37" s="306"/>
      <c r="F37" s="306"/>
      <c r="G37" s="306"/>
      <c r="H37" s="307"/>
    </row>
    <row r="38" spans="1:8" ht="51.65" customHeight="1" x14ac:dyDescent="0.25">
      <c r="A38" s="311" t="str">
        <f>Darbības_rezultāti!B4</f>
        <v>Pārskata gada ieņēmumi no regulējamiem ūdenssaimniecības pakalpojumiem, EUR</v>
      </c>
      <c r="B38" s="311"/>
      <c r="C38" s="311"/>
      <c r="D38" s="315">
        <f>Darbības_rezultāti!C5+Darbības_rezultāti!C6</f>
        <v>0</v>
      </c>
      <c r="E38" s="316"/>
      <c r="F38" s="317"/>
      <c r="G38" s="317"/>
      <c r="H38" s="318"/>
    </row>
    <row r="39" spans="1:8" ht="51.65" customHeight="1" x14ac:dyDescent="0.25">
      <c r="A39" s="302" t="str">
        <f>Darbības_rezultāti!B9</f>
        <v>Pārskata gada izdevumi regulējamiem ūdenssaimniecības pakalpojumiem, EUR</v>
      </c>
      <c r="B39" s="303"/>
      <c r="C39" s="304"/>
      <c r="D39" s="315">
        <f>+Darbības_rezultāti!C10+Darbības_rezultāti!C11</f>
        <v>0</v>
      </c>
      <c r="E39" s="316"/>
      <c r="F39" s="317"/>
      <c r="G39" s="317"/>
      <c r="H39" s="318"/>
    </row>
  </sheetData>
  <sheetProtection algorithmName="SHA-512" hashValue="Y5fCVQb/37zioU3OB4dP/TZpZJYy2oSXJWxHQ8+jTCdb/972ASHkrdVKfioLLm3zUh6k3L3zT3wReoWzqkLDpQ==" saltValue="bZs73agzNpEkxxnay2wV1g==" spinCount="100000" sheet="1" formatColumns="0" formatRows="0" deleteRows="0"/>
  <mergeCells count="57">
    <mergeCell ref="A10:C10"/>
    <mergeCell ref="D10:H10"/>
    <mergeCell ref="A13:G13"/>
    <mergeCell ref="A11:C11"/>
    <mergeCell ref="D11:H11"/>
    <mergeCell ref="A2:H2"/>
    <mergeCell ref="D9:H9"/>
    <mergeCell ref="D6:H6"/>
    <mergeCell ref="A9:C9"/>
    <mergeCell ref="A3:H3"/>
    <mergeCell ref="A6:C6"/>
    <mergeCell ref="A4:C4"/>
    <mergeCell ref="D4:H4"/>
    <mergeCell ref="A5:C5"/>
    <mergeCell ref="D5:H5"/>
    <mergeCell ref="A7:C7"/>
    <mergeCell ref="D7:H7"/>
    <mergeCell ref="A8:C8"/>
    <mergeCell ref="D8:H8"/>
    <mergeCell ref="A39:C39"/>
    <mergeCell ref="D39:H39"/>
    <mergeCell ref="A26:C26"/>
    <mergeCell ref="D26:H26"/>
    <mergeCell ref="A28:C28"/>
    <mergeCell ref="D28:H28"/>
    <mergeCell ref="A30:C30"/>
    <mergeCell ref="A29:C29"/>
    <mergeCell ref="D29:H29"/>
    <mergeCell ref="A32:C32"/>
    <mergeCell ref="A33:C33"/>
    <mergeCell ref="A35:C35"/>
    <mergeCell ref="A36:C36"/>
    <mergeCell ref="A34:C34"/>
    <mergeCell ref="D36:H36"/>
    <mergeCell ref="A27:C27"/>
    <mergeCell ref="A24:C24"/>
    <mergeCell ref="G20:G21"/>
    <mergeCell ref="H20:H21"/>
    <mergeCell ref="A38:C38"/>
    <mergeCell ref="D38:H38"/>
    <mergeCell ref="D27:H27"/>
    <mergeCell ref="A14:C15"/>
    <mergeCell ref="A20:C21"/>
    <mergeCell ref="G14:G15"/>
    <mergeCell ref="H14:H15"/>
    <mergeCell ref="A37:C37"/>
    <mergeCell ref="D32:H32"/>
    <mergeCell ref="D33:H33"/>
    <mergeCell ref="D34:H34"/>
    <mergeCell ref="D35:H35"/>
    <mergeCell ref="D37:H37"/>
    <mergeCell ref="A31:C31"/>
    <mergeCell ref="D30:H30"/>
    <mergeCell ref="D31:H31"/>
    <mergeCell ref="A17:C17"/>
    <mergeCell ref="A18:C18"/>
    <mergeCell ref="A23:C23"/>
  </mergeCells>
  <phoneticPr fontId="25" type="noConversion"/>
  <pageMargins left="0.23622047244094491" right="0.19685039370078741"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1D30C-E166-459A-AFBE-066B84F11D26}">
  <sheetPr>
    <tabColor theme="4" tint="0.79998168889431442"/>
  </sheetPr>
  <dimension ref="A1:F17"/>
  <sheetViews>
    <sheetView zoomScale="55" zoomScaleNormal="55" workbookViewId="0">
      <pane xSplit="1" ySplit="3" topLeftCell="B4" activePane="bottomRight" state="frozen"/>
      <selection pane="topRight" activeCell="B1" sqref="B1"/>
      <selection pane="bottomLeft" activeCell="A4" sqref="A4"/>
      <selection pane="bottomRight" activeCell="J10" sqref="J10"/>
    </sheetView>
  </sheetViews>
  <sheetFormatPr defaultColWidth="9.81640625" defaultRowHeight="14" x14ac:dyDescent="0.3"/>
  <cols>
    <col min="1" max="1" width="8" style="138" customWidth="1"/>
    <col min="2" max="2" width="89.81640625" style="138" customWidth="1"/>
    <col min="3" max="3" width="51.1796875" style="138" customWidth="1"/>
    <col min="4" max="4" width="65.81640625" style="138" customWidth="1"/>
    <col min="5" max="5" width="101.453125" style="138" customWidth="1"/>
    <col min="6" max="16384" width="9.81640625" style="138"/>
  </cols>
  <sheetData>
    <row r="1" spans="1:6" ht="21" customHeight="1" x14ac:dyDescent="0.4">
      <c r="B1" s="234"/>
      <c r="C1" s="235"/>
      <c r="D1" s="235"/>
      <c r="E1" s="235"/>
    </row>
    <row r="2" spans="1:6" ht="1.5" hidden="1" customHeight="1" x14ac:dyDescent="0.3"/>
    <row r="3" spans="1:6" ht="46.5" x14ac:dyDescent="0.3">
      <c r="A3" s="171" t="s">
        <v>162</v>
      </c>
      <c r="B3" s="172" t="s">
        <v>217</v>
      </c>
      <c r="C3" s="171" t="s">
        <v>163</v>
      </c>
      <c r="D3" s="173" t="s">
        <v>164</v>
      </c>
      <c r="E3" s="171" t="s">
        <v>165</v>
      </c>
    </row>
    <row r="4" spans="1:6" ht="258" customHeight="1" x14ac:dyDescent="0.3">
      <c r="A4" s="174">
        <v>1</v>
      </c>
      <c r="B4" s="175" t="s">
        <v>202</v>
      </c>
      <c r="C4" s="176" t="s">
        <v>218</v>
      </c>
      <c r="D4" s="177" t="s">
        <v>102</v>
      </c>
      <c r="E4" s="178"/>
    </row>
    <row r="5" spans="1:6" ht="151.5" customHeight="1" x14ac:dyDescent="0.3">
      <c r="A5" s="174">
        <v>2</v>
      </c>
      <c r="B5" s="236" t="s">
        <v>203</v>
      </c>
      <c r="C5" s="176" t="s">
        <v>219</v>
      </c>
      <c r="D5" s="177" t="s">
        <v>102</v>
      </c>
      <c r="E5" s="178"/>
    </row>
    <row r="6" spans="1:6" ht="254.25" customHeight="1" x14ac:dyDescent="0.3">
      <c r="A6" s="174">
        <v>3</v>
      </c>
      <c r="B6" s="175" t="s">
        <v>204</v>
      </c>
      <c r="C6" s="176" t="s">
        <v>205</v>
      </c>
      <c r="D6" s="177" t="s">
        <v>102</v>
      </c>
      <c r="E6" s="178"/>
    </row>
    <row r="7" spans="1:6" ht="149.25" customHeight="1" x14ac:dyDescent="0.3">
      <c r="A7" s="174">
        <v>4</v>
      </c>
      <c r="B7" s="236" t="s">
        <v>206</v>
      </c>
      <c r="C7" s="176" t="s">
        <v>166</v>
      </c>
      <c r="D7" s="177" t="s">
        <v>102</v>
      </c>
      <c r="E7" s="178"/>
    </row>
    <row r="8" spans="1:6" ht="105" customHeight="1" x14ac:dyDescent="0.3">
      <c r="A8" s="332">
        <v>5</v>
      </c>
      <c r="B8" s="334" t="s">
        <v>173</v>
      </c>
      <c r="C8" s="336" t="s">
        <v>167</v>
      </c>
      <c r="D8" s="179" t="s">
        <v>172</v>
      </c>
      <c r="E8" s="338"/>
    </row>
    <row r="9" spans="1:6" s="181" customFormat="1" ht="100.5" customHeight="1" x14ac:dyDescent="0.25">
      <c r="A9" s="333"/>
      <c r="B9" s="335"/>
      <c r="C9" s="337"/>
      <c r="D9" s="180" t="s">
        <v>168</v>
      </c>
      <c r="E9" s="339"/>
    </row>
    <row r="10" spans="1:6" s="181" customFormat="1" ht="178.5" customHeight="1" x14ac:dyDescent="0.25">
      <c r="A10" s="174">
        <v>4</v>
      </c>
      <c r="B10" s="182" t="s">
        <v>207</v>
      </c>
      <c r="C10" s="183" t="s">
        <v>208</v>
      </c>
      <c r="D10" s="180" t="s">
        <v>168</v>
      </c>
      <c r="E10" s="174"/>
    </row>
    <row r="11" spans="1:6" s="184" customFormat="1" ht="15.75" customHeight="1" x14ac:dyDescent="0.35"/>
    <row r="12" spans="1:6" ht="66.75" customHeight="1" x14ac:dyDescent="0.3">
      <c r="B12" s="331" t="s">
        <v>169</v>
      </c>
      <c r="C12" s="331"/>
      <c r="D12" s="331"/>
      <c r="E12" s="331"/>
      <c r="F12" s="331"/>
    </row>
    <row r="13" spans="1:6" ht="38.25" customHeight="1" x14ac:dyDescent="0.3">
      <c r="B13" s="331" t="s">
        <v>170</v>
      </c>
      <c r="C13" s="331"/>
      <c r="D13" s="331"/>
      <c r="E13" s="331"/>
      <c r="F13" s="331"/>
    </row>
    <row r="14" spans="1:6" ht="38.5" customHeight="1" x14ac:dyDescent="0.3">
      <c r="B14" s="331" t="s">
        <v>171</v>
      </c>
      <c r="C14" s="331"/>
      <c r="D14" s="331"/>
      <c r="E14" s="331"/>
      <c r="F14" s="331"/>
    </row>
    <row r="17" spans="2:2" x14ac:dyDescent="0.3">
      <c r="B17" s="185"/>
    </row>
  </sheetData>
  <sheetProtection algorithmName="SHA-512" hashValue="Nqy5jTd7SvRS5w2y+Nvc6Mdnu5aoxDDn2m77mtlq0BLY0FmUSA0VBenGe22rOTwdEoj9IrEAs7JI/XRA3ImG4g==" saltValue="tdxmXjqJtLDBl2NUX+lHHg==" spinCount="100000" sheet="1" objects="1" scenarios="1"/>
  <mergeCells count="7">
    <mergeCell ref="B14:F14"/>
    <mergeCell ref="A8:A9"/>
    <mergeCell ref="B8:B9"/>
    <mergeCell ref="C8:C9"/>
    <mergeCell ref="E8:E9"/>
    <mergeCell ref="B12:F12"/>
    <mergeCell ref="B13:F13"/>
  </mergeCells>
  <hyperlinks>
    <hyperlink ref="D4" r:id="rId1" xr:uid="{357CB61D-0625-4DEF-9E8A-B5F74FB986CC}"/>
    <hyperlink ref="D5" r:id="rId2" xr:uid="{83FE2A52-A705-44E9-BE33-3EBD4EAE25AE}"/>
    <hyperlink ref="D6" r:id="rId3" xr:uid="{B37F6FAA-7270-4663-B33C-7E026D06BF48}"/>
    <hyperlink ref="D7" r:id="rId4" xr:uid="{4404D6C7-9EC9-4DB5-AE01-975A5101F581}"/>
    <hyperlink ref="D8" r:id="rId5" xr:uid="{597053F3-C991-44D6-B4A8-C537E3F492FB}"/>
  </hyperlink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5921D-581C-44B2-A35F-5EF375D91D7E}">
  <sheetPr>
    <tabColor theme="5" tint="0.59999389629810485"/>
  </sheetPr>
  <dimension ref="A1:U124"/>
  <sheetViews>
    <sheetView zoomScale="85" zoomScaleNormal="85" workbookViewId="0">
      <selection activeCell="J29" sqref="J29"/>
    </sheetView>
  </sheetViews>
  <sheetFormatPr defaultColWidth="9.81640625" defaultRowHeight="14" x14ac:dyDescent="0.3"/>
  <cols>
    <col min="1" max="1" width="5.453125" style="138" customWidth="1"/>
    <col min="2" max="2" width="51" style="138" customWidth="1"/>
    <col min="3" max="4" width="21.1796875" style="275" customWidth="1"/>
    <col min="5" max="6" width="21.1796875" style="138" customWidth="1"/>
    <col min="7" max="7" width="12" style="138" customWidth="1"/>
    <col min="8" max="8" width="21.1796875" style="138" customWidth="1"/>
    <col min="9" max="13" width="9.81640625" style="242"/>
    <col min="14" max="14" width="16.81640625" style="242" customWidth="1"/>
    <col min="15" max="15" width="9.81640625" style="242"/>
    <col min="16" max="16" width="26.453125" style="138" customWidth="1"/>
    <col min="17" max="17" width="18" style="138" customWidth="1"/>
    <col min="18" max="18" width="32.54296875" style="138" customWidth="1"/>
    <col min="19" max="16384" width="9.81640625" style="138"/>
  </cols>
  <sheetData>
    <row r="1" spans="1:21" ht="42.75" customHeight="1" x14ac:dyDescent="0.3">
      <c r="B1" s="340" t="s">
        <v>195</v>
      </c>
      <c r="C1" s="340"/>
      <c r="D1" s="340"/>
      <c r="E1" s="340"/>
      <c r="F1" s="340"/>
      <c r="G1" s="340"/>
      <c r="H1" s="340"/>
      <c r="I1" s="240"/>
      <c r="J1" s="240"/>
      <c r="K1" s="240"/>
      <c r="L1" s="240"/>
      <c r="M1" s="240"/>
      <c r="N1" s="240"/>
      <c r="O1" s="210" t="s">
        <v>102</v>
      </c>
      <c r="P1" s="241"/>
      <c r="Q1" s="241"/>
      <c r="R1" s="241"/>
      <c r="S1" s="242"/>
      <c r="T1" s="242"/>
      <c r="U1" s="242"/>
    </row>
    <row r="2" spans="1:21" ht="22.5" customHeight="1" x14ac:dyDescent="0.35">
      <c r="B2" s="243"/>
      <c r="C2" s="211"/>
      <c r="D2" s="211"/>
      <c r="E2" s="211"/>
      <c r="F2" s="211"/>
      <c r="G2" s="244" t="s">
        <v>103</v>
      </c>
      <c r="H2" s="242"/>
      <c r="I2" s="240"/>
      <c r="J2" s="240"/>
      <c r="K2" s="240"/>
      <c r="L2" s="240"/>
      <c r="M2" s="240"/>
      <c r="N2" s="240"/>
      <c r="O2" s="240"/>
      <c r="P2" s="240"/>
      <c r="Q2" s="242"/>
      <c r="R2" s="242"/>
      <c r="S2" s="242"/>
      <c r="T2" s="242"/>
      <c r="U2" s="242"/>
    </row>
    <row r="3" spans="1:21" ht="15.5" x14ac:dyDescent="0.35">
      <c r="B3" s="212"/>
      <c r="C3" s="213" t="s">
        <v>154</v>
      </c>
      <c r="D3" s="213" t="s">
        <v>154</v>
      </c>
      <c r="E3" s="214" t="s">
        <v>220</v>
      </c>
      <c r="F3" s="215" t="s">
        <v>220</v>
      </c>
      <c r="G3" s="242"/>
      <c r="H3" s="240"/>
      <c r="I3" s="240"/>
      <c r="J3" s="240"/>
      <c r="K3" s="240"/>
      <c r="L3" s="240"/>
      <c r="M3" s="240"/>
      <c r="N3" s="240"/>
      <c r="O3" s="240"/>
      <c r="P3" s="240"/>
      <c r="Q3" s="242"/>
      <c r="R3" s="242"/>
      <c r="S3" s="242"/>
      <c r="T3" s="242"/>
      <c r="U3" s="242"/>
    </row>
    <row r="4" spans="1:21" ht="88.5" customHeight="1" x14ac:dyDescent="0.35">
      <c r="B4" s="341" t="s">
        <v>221</v>
      </c>
      <c r="C4" s="342"/>
      <c r="D4" s="342"/>
      <c r="E4" s="342"/>
      <c r="F4" s="343"/>
      <c r="G4" s="245"/>
      <c r="H4" s="246"/>
      <c r="I4" s="246"/>
      <c r="J4" s="246"/>
      <c r="K4" s="246"/>
      <c r="L4" s="246"/>
      <c r="M4" s="246"/>
      <c r="N4" s="246"/>
      <c r="O4" s="240"/>
      <c r="P4" s="240"/>
      <c r="Q4" s="242"/>
      <c r="R4" s="242"/>
      <c r="S4" s="242"/>
      <c r="T4" s="242"/>
      <c r="U4" s="242"/>
    </row>
    <row r="5" spans="1:21" s="242" customFormat="1" ht="15.5" x14ac:dyDescent="0.35">
      <c r="B5" s="216" t="s">
        <v>155</v>
      </c>
      <c r="C5" s="217"/>
      <c r="D5" s="247"/>
      <c r="E5" s="247"/>
      <c r="F5" s="247"/>
      <c r="G5" s="245" t="s">
        <v>104</v>
      </c>
      <c r="H5" s="246"/>
      <c r="I5" s="246"/>
      <c r="J5" s="246"/>
      <c r="K5" s="246"/>
      <c r="L5" s="246"/>
      <c r="M5" s="246"/>
      <c r="N5" s="246"/>
      <c r="O5" s="240"/>
      <c r="P5" s="240"/>
    </row>
    <row r="6" spans="1:21" s="242" customFormat="1" ht="15.5" x14ac:dyDescent="0.35">
      <c r="B6" s="216" t="s">
        <v>155</v>
      </c>
      <c r="C6" s="247"/>
      <c r="D6" s="217"/>
      <c r="E6" s="247"/>
      <c r="F6" s="218"/>
      <c r="G6" s="245"/>
      <c r="H6" s="246"/>
      <c r="I6" s="246"/>
      <c r="J6" s="246"/>
      <c r="K6" s="246"/>
      <c r="L6" s="246"/>
      <c r="M6" s="246"/>
      <c r="N6" s="246"/>
      <c r="O6" s="240"/>
      <c r="P6" s="240"/>
    </row>
    <row r="7" spans="1:21" s="242" customFormat="1" ht="15.5" x14ac:dyDescent="0.35">
      <c r="B7" s="218"/>
      <c r="C7" s="247"/>
      <c r="D7" s="247"/>
      <c r="E7" s="247"/>
      <c r="F7" s="218"/>
      <c r="G7" s="245" t="s">
        <v>105</v>
      </c>
      <c r="H7" s="246"/>
      <c r="I7" s="246"/>
      <c r="J7" s="246"/>
      <c r="K7" s="246"/>
      <c r="L7" s="246"/>
      <c r="M7" s="246"/>
      <c r="N7" s="246"/>
      <c r="O7" s="240"/>
      <c r="P7" s="240"/>
    </row>
    <row r="8" spans="1:21" s="242" customFormat="1" ht="15.5" x14ac:dyDescent="0.35">
      <c r="B8" s="216" t="s">
        <v>156</v>
      </c>
      <c r="C8" s="247"/>
      <c r="D8" s="247"/>
      <c r="E8" s="217"/>
      <c r="F8" s="218"/>
      <c r="G8" s="245" t="s">
        <v>196</v>
      </c>
      <c r="H8" s="246"/>
      <c r="I8" s="246"/>
      <c r="J8" s="246"/>
      <c r="K8" s="246"/>
      <c r="L8" s="246"/>
      <c r="M8" s="246"/>
      <c r="N8" s="246"/>
      <c r="O8" s="240"/>
      <c r="P8" s="240"/>
    </row>
    <row r="9" spans="1:21" s="242" customFormat="1" ht="15.5" x14ac:dyDescent="0.35">
      <c r="A9" s="242" t="s">
        <v>106</v>
      </c>
      <c r="B9" s="216" t="s">
        <v>156</v>
      </c>
      <c r="C9" s="247"/>
      <c r="D9" s="247"/>
      <c r="E9" s="218"/>
      <c r="F9" s="217"/>
      <c r="G9" s="245" t="s">
        <v>197</v>
      </c>
      <c r="H9" s="246"/>
      <c r="I9" s="246"/>
      <c r="J9" s="246"/>
      <c r="K9" s="246"/>
      <c r="L9" s="246"/>
      <c r="M9" s="246"/>
      <c r="N9" s="246"/>
      <c r="O9" s="240"/>
      <c r="P9" s="240"/>
    </row>
    <row r="10" spans="1:21" s="242" customFormat="1" ht="15.5" x14ac:dyDescent="0.35">
      <c r="B10" s="219"/>
      <c r="C10" s="247"/>
      <c r="D10" s="247"/>
      <c r="E10" s="219"/>
      <c r="F10" s="219"/>
      <c r="G10" s="245" t="s">
        <v>198</v>
      </c>
      <c r="H10" s="246"/>
      <c r="I10" s="246"/>
      <c r="J10" s="246"/>
      <c r="K10" s="246"/>
      <c r="L10" s="246"/>
      <c r="M10" s="246"/>
      <c r="N10" s="246"/>
      <c r="O10" s="240"/>
      <c r="P10" s="240"/>
    </row>
    <row r="11" spans="1:21" s="242" customFormat="1" ht="15.65" customHeight="1" x14ac:dyDescent="0.35">
      <c r="B11" s="216" t="s">
        <v>157</v>
      </c>
      <c r="C11" s="220"/>
      <c r="D11" s="247"/>
      <c r="E11" s="219"/>
      <c r="F11" s="219"/>
      <c r="G11" s="245" t="s">
        <v>104</v>
      </c>
      <c r="H11" s="246"/>
      <c r="I11" s="246"/>
      <c r="J11" s="246"/>
      <c r="K11" s="246"/>
      <c r="L11" s="246"/>
      <c r="M11" s="246"/>
      <c r="N11" s="246"/>
      <c r="O11" s="240"/>
      <c r="P11" s="240"/>
    </row>
    <row r="12" spans="1:21" s="242" customFormat="1" ht="15.5" x14ac:dyDescent="0.35">
      <c r="B12" s="216" t="s">
        <v>157</v>
      </c>
      <c r="C12" s="247"/>
      <c r="D12" s="220"/>
      <c r="E12" s="221"/>
      <c r="F12" s="248"/>
      <c r="G12" s="245"/>
      <c r="H12" s="246"/>
      <c r="I12" s="246"/>
      <c r="J12" s="246"/>
      <c r="K12" s="246"/>
      <c r="L12" s="246"/>
      <c r="M12" s="246"/>
      <c r="N12" s="246"/>
      <c r="O12" s="240"/>
      <c r="P12" s="240"/>
    </row>
    <row r="13" spans="1:21" s="242" customFormat="1" ht="15.5" x14ac:dyDescent="0.35">
      <c r="B13" s="222"/>
      <c r="C13" s="247"/>
      <c r="D13" s="221"/>
      <c r="E13" s="221"/>
      <c r="F13" s="223"/>
      <c r="G13" s="245" t="s">
        <v>105</v>
      </c>
      <c r="H13" s="246"/>
      <c r="I13" s="246"/>
      <c r="J13" s="246"/>
      <c r="K13" s="246"/>
      <c r="L13" s="246"/>
      <c r="M13" s="246"/>
      <c r="N13" s="246"/>
      <c r="O13" s="240"/>
      <c r="P13" s="240"/>
    </row>
    <row r="14" spans="1:21" s="242" customFormat="1" ht="15.5" x14ac:dyDescent="0.35">
      <c r="B14" s="216" t="s">
        <v>158</v>
      </c>
      <c r="C14" s="247"/>
      <c r="D14" s="221"/>
      <c r="E14" s="249"/>
      <c r="F14" s="223"/>
      <c r="G14" s="245" t="s">
        <v>196</v>
      </c>
      <c r="H14" s="246"/>
      <c r="I14" s="246"/>
      <c r="J14" s="246"/>
      <c r="K14" s="246"/>
      <c r="L14" s="246"/>
      <c r="M14" s="246"/>
      <c r="N14" s="246"/>
      <c r="O14" s="240"/>
      <c r="P14" s="240"/>
    </row>
    <row r="15" spans="1:21" s="242" customFormat="1" ht="15.5" x14ac:dyDescent="0.35">
      <c r="B15" s="216" t="s">
        <v>158</v>
      </c>
      <c r="C15" s="247"/>
      <c r="D15" s="224"/>
      <c r="E15" s="225"/>
      <c r="F15" s="249"/>
      <c r="G15" s="245" t="s">
        <v>197</v>
      </c>
      <c r="H15" s="246"/>
      <c r="I15" s="246"/>
      <c r="J15" s="246"/>
      <c r="K15" s="246"/>
      <c r="L15" s="246"/>
      <c r="M15" s="246"/>
      <c r="N15" s="246"/>
      <c r="O15" s="240"/>
      <c r="P15" s="240"/>
    </row>
    <row r="16" spans="1:21" s="242" customFormat="1" ht="15.5" x14ac:dyDescent="0.35">
      <c r="B16" s="222"/>
      <c r="C16" s="247"/>
      <c r="D16" s="224"/>
      <c r="E16" s="225"/>
      <c r="F16" s="226"/>
      <c r="G16" s="245"/>
      <c r="H16" s="246"/>
      <c r="I16" s="246"/>
      <c r="J16" s="246"/>
      <c r="K16" s="246"/>
      <c r="L16" s="246"/>
      <c r="M16" s="246"/>
      <c r="N16" s="246"/>
      <c r="O16" s="240"/>
      <c r="P16" s="240"/>
    </row>
    <row r="17" spans="2:21" s="242" customFormat="1" ht="31" x14ac:dyDescent="0.35">
      <c r="B17" s="227" t="s">
        <v>159</v>
      </c>
      <c r="C17" s="228"/>
      <c r="D17" s="229">
        <f>F43</f>
        <v>52.57500000000001</v>
      </c>
      <c r="E17" s="229">
        <f>F43</f>
        <v>52.57500000000001</v>
      </c>
      <c r="F17" s="229">
        <f>F43</f>
        <v>52.57500000000001</v>
      </c>
      <c r="G17" s="250" t="s">
        <v>199</v>
      </c>
      <c r="H17" s="246"/>
      <c r="I17" s="246"/>
      <c r="J17" s="246"/>
      <c r="K17" s="246"/>
      <c r="L17" s="246"/>
      <c r="M17" s="246"/>
      <c r="N17" s="246"/>
      <c r="O17" s="240"/>
      <c r="P17" s="240"/>
    </row>
    <row r="18" spans="2:21" s="242" customFormat="1" ht="15.5" x14ac:dyDescent="0.35">
      <c r="B18" s="222"/>
      <c r="C18" s="247"/>
      <c r="D18" s="230"/>
      <c r="E18" s="251"/>
      <c r="F18" s="252"/>
      <c r="G18" s="245"/>
      <c r="H18" s="246"/>
      <c r="I18" s="246"/>
      <c r="J18" s="246"/>
      <c r="K18" s="246"/>
      <c r="L18" s="246"/>
      <c r="M18" s="246"/>
      <c r="N18" s="246"/>
      <c r="O18" s="240"/>
      <c r="P18" s="240"/>
    </row>
    <row r="19" spans="2:21" s="242" customFormat="1" ht="15.5" x14ac:dyDescent="0.35">
      <c r="B19" s="231" t="s">
        <v>107</v>
      </c>
      <c r="C19" s="229">
        <f>SUM(C5:C17)</f>
        <v>0</v>
      </c>
      <c r="D19" s="229">
        <f>SUM(D5:D17)</f>
        <v>52.57500000000001</v>
      </c>
      <c r="E19" s="229">
        <f t="shared" ref="E19:F19" si="0">SUM(E5:E17)</f>
        <v>52.57500000000001</v>
      </c>
      <c r="F19" s="229">
        <f t="shared" si="0"/>
        <v>52.57500000000001</v>
      </c>
      <c r="G19" s="245" t="s">
        <v>108</v>
      </c>
      <c r="H19" s="246"/>
      <c r="I19" s="246"/>
      <c r="J19" s="246"/>
      <c r="K19" s="246"/>
      <c r="L19" s="246"/>
      <c r="M19" s="246"/>
      <c r="N19" s="246"/>
      <c r="O19" s="240"/>
      <c r="P19" s="240"/>
    </row>
    <row r="20" spans="2:21" s="242" customFormat="1" ht="15.5" x14ac:dyDescent="0.35">
      <c r="B20" s="222"/>
      <c r="C20" s="247"/>
      <c r="D20" s="232"/>
      <c r="E20" s="232"/>
      <c r="F20" s="252"/>
      <c r="G20" s="245"/>
      <c r="H20" s="246"/>
      <c r="I20" s="246"/>
      <c r="J20" s="246"/>
      <c r="K20" s="246"/>
      <c r="L20" s="246"/>
      <c r="M20" s="246"/>
      <c r="N20" s="246"/>
      <c r="O20" s="240"/>
      <c r="P20" s="240"/>
    </row>
    <row r="21" spans="2:21" s="242" customFormat="1" ht="15.5" x14ac:dyDescent="0.35">
      <c r="B21" s="231" t="s">
        <v>160</v>
      </c>
      <c r="C21" s="233"/>
      <c r="D21" s="233"/>
      <c r="E21" s="228"/>
      <c r="F21" s="253"/>
      <c r="G21" s="245"/>
      <c r="H21" s="246"/>
      <c r="I21" s="246"/>
      <c r="J21" s="246"/>
      <c r="K21" s="246"/>
      <c r="L21" s="246"/>
      <c r="M21" s="246"/>
      <c r="N21" s="246"/>
      <c r="O21" s="240"/>
      <c r="P21" s="240"/>
    </row>
    <row r="22" spans="2:21" s="242" customFormat="1" ht="15.5" x14ac:dyDescent="0.35">
      <c r="B22" s="254" t="s">
        <v>222</v>
      </c>
      <c r="C22" s="255"/>
      <c r="D22" s="255"/>
      <c r="E22" s="255"/>
      <c r="F22" s="255"/>
      <c r="G22" s="245" t="s">
        <v>109</v>
      </c>
      <c r="H22" s="246"/>
      <c r="I22" s="246"/>
      <c r="J22" s="246"/>
      <c r="K22" s="246"/>
      <c r="L22" s="246"/>
      <c r="M22" s="246"/>
      <c r="N22" s="246"/>
      <c r="O22" s="240"/>
      <c r="P22" s="240"/>
    </row>
    <row r="23" spans="2:21" s="242" customFormat="1" ht="15.5" x14ac:dyDescent="0.35">
      <c r="B23" s="254" t="s">
        <v>223</v>
      </c>
      <c r="C23" s="255"/>
      <c r="D23" s="256"/>
      <c r="E23" s="256"/>
      <c r="F23" s="256"/>
      <c r="G23" s="250" t="s">
        <v>224</v>
      </c>
      <c r="H23" s="246"/>
      <c r="I23" s="246"/>
      <c r="J23" s="246"/>
      <c r="K23" s="246"/>
      <c r="L23" s="246"/>
      <c r="M23" s="246"/>
      <c r="N23" s="246"/>
      <c r="O23" s="240"/>
      <c r="P23" s="240"/>
    </row>
    <row r="24" spans="2:21" s="242" customFormat="1" ht="20.149999999999999" customHeight="1" x14ac:dyDescent="0.35">
      <c r="B24" s="231" t="s">
        <v>110</v>
      </c>
      <c r="C24" s="229">
        <f>C19+C21+C22+C23</f>
        <v>0</v>
      </c>
      <c r="D24" s="229">
        <f>D19+D21+D22+D23</f>
        <v>52.57500000000001</v>
      </c>
      <c r="E24" s="229">
        <f>E19+E21+E22+E23</f>
        <v>52.57500000000001</v>
      </c>
      <c r="F24" s="229">
        <f>F19+F21+F22+F23</f>
        <v>52.57500000000001</v>
      </c>
      <c r="G24" s="245" t="s">
        <v>108</v>
      </c>
      <c r="H24" s="246"/>
      <c r="I24" s="246"/>
      <c r="J24" s="246"/>
      <c r="K24" s="246"/>
      <c r="L24" s="246"/>
      <c r="M24" s="246"/>
      <c r="N24" s="246"/>
      <c r="O24" s="240"/>
      <c r="P24" s="240"/>
    </row>
    <row r="25" spans="2:21" s="242" customFormat="1" x14ac:dyDescent="0.3">
      <c r="B25" s="257"/>
      <c r="C25" s="138"/>
      <c r="D25" s="138"/>
      <c r="E25" s="138"/>
      <c r="F25" s="138"/>
      <c r="G25" s="138"/>
      <c r="H25" s="258"/>
      <c r="I25" s="259"/>
      <c r="J25" s="240"/>
      <c r="K25" s="240"/>
      <c r="L25" s="240"/>
      <c r="M25" s="240"/>
      <c r="N25" s="240"/>
      <c r="O25" s="240"/>
      <c r="P25" s="240"/>
    </row>
    <row r="26" spans="2:21" s="242" customFormat="1" ht="73.5" customHeight="1" x14ac:dyDescent="0.3">
      <c r="B26" s="344" t="s">
        <v>225</v>
      </c>
      <c r="C26" s="345"/>
      <c r="D26" s="345"/>
      <c r="E26" s="345"/>
      <c r="F26" s="346"/>
      <c r="G26" s="138"/>
      <c r="H26" s="258"/>
      <c r="I26" s="259"/>
      <c r="J26" s="240"/>
      <c r="K26" s="240"/>
      <c r="L26" s="240"/>
      <c r="M26" s="240"/>
      <c r="N26" s="240"/>
      <c r="O26" s="240"/>
      <c r="P26" s="240"/>
    </row>
    <row r="27" spans="2:21" s="242" customFormat="1" x14ac:dyDescent="0.3">
      <c r="B27" s="257"/>
      <c r="C27" s="138"/>
      <c r="D27" s="138"/>
      <c r="E27" s="138"/>
      <c r="F27" s="138"/>
      <c r="G27" s="138"/>
      <c r="H27" s="258"/>
      <c r="I27" s="259"/>
      <c r="J27" s="240"/>
      <c r="K27" s="240"/>
      <c r="L27" s="240"/>
      <c r="M27" s="240"/>
      <c r="N27" s="240"/>
      <c r="O27" s="240"/>
      <c r="P27" s="240"/>
    </row>
    <row r="28" spans="2:21" s="242" customFormat="1" ht="21.65" customHeight="1" thickBot="1" x14ac:dyDescent="0.4">
      <c r="B28" s="257"/>
      <c r="C28" s="260" t="s">
        <v>111</v>
      </c>
      <c r="D28" s="260" t="s">
        <v>200</v>
      </c>
      <c r="E28" s="260"/>
      <c r="F28" s="260"/>
      <c r="G28" s="260"/>
      <c r="I28" s="261"/>
      <c r="J28" s="240"/>
      <c r="K28" s="240"/>
      <c r="L28" s="262"/>
      <c r="M28" s="240"/>
      <c r="N28" s="240"/>
      <c r="O28" s="240"/>
      <c r="P28" s="240"/>
    </row>
    <row r="29" spans="2:21" ht="15" thickBot="1" x14ac:dyDescent="0.4">
      <c r="B29" s="257"/>
      <c r="C29" s="260"/>
      <c r="D29" s="235" t="s">
        <v>112</v>
      </c>
      <c r="E29" s="235"/>
      <c r="F29" s="235"/>
      <c r="G29" s="235"/>
      <c r="H29" s="263">
        <f>(C24*1+D24*1+E24*3+F24*3)/8</f>
        <v>46.003125000000011</v>
      </c>
      <c r="I29" s="245" t="s">
        <v>108</v>
      </c>
      <c r="J29" s="264"/>
      <c r="K29" s="240"/>
      <c r="L29" s="262"/>
      <c r="M29" s="240"/>
      <c r="N29" s="240"/>
      <c r="O29" s="240"/>
      <c r="P29" s="240"/>
      <c r="Q29" s="242"/>
      <c r="R29" s="242"/>
      <c r="S29" s="242"/>
      <c r="T29" s="242"/>
      <c r="U29" s="242"/>
    </row>
    <row r="30" spans="2:21" ht="15" thickBot="1" x14ac:dyDescent="0.4">
      <c r="B30" s="257"/>
      <c r="C30" s="260"/>
      <c r="D30" s="265" t="s">
        <v>113</v>
      </c>
      <c r="E30" s="265"/>
      <c r="F30" s="265"/>
      <c r="G30" s="265"/>
      <c r="H30" s="266">
        <f>(C24*1+D24*1+E24*3+F24*3)/7</f>
        <v>52.57500000000001</v>
      </c>
      <c r="I30" s="245" t="s">
        <v>108</v>
      </c>
      <c r="J30" s="240"/>
      <c r="K30" s="240"/>
      <c r="L30" s="240"/>
      <c r="M30" s="240"/>
      <c r="N30" s="240"/>
      <c r="O30" s="240"/>
      <c r="P30" s="240"/>
      <c r="Q30" s="242"/>
      <c r="R30" s="242"/>
      <c r="S30" s="242"/>
      <c r="T30" s="242"/>
      <c r="U30" s="242"/>
    </row>
    <row r="31" spans="2:21" ht="15" thickBot="1" x14ac:dyDescent="0.4">
      <c r="B31" s="257"/>
      <c r="C31" s="260"/>
      <c r="D31" s="235" t="s">
        <v>114</v>
      </c>
      <c r="E31" s="235"/>
      <c r="F31" s="235"/>
      <c r="G31" s="235"/>
      <c r="H31" s="267">
        <f>(E24*3+F24*3)/6</f>
        <v>52.57500000000001</v>
      </c>
      <c r="I31" s="245" t="s">
        <v>108</v>
      </c>
      <c r="J31" s="264"/>
      <c r="K31" s="240"/>
      <c r="L31" s="240"/>
      <c r="M31" s="240"/>
      <c r="N31" s="240"/>
      <c r="O31" s="240"/>
      <c r="P31" s="240"/>
      <c r="Q31" s="242"/>
      <c r="R31" s="242"/>
      <c r="S31" s="242"/>
      <c r="T31" s="242"/>
      <c r="U31" s="242"/>
    </row>
    <row r="32" spans="2:21" x14ac:dyDescent="0.3">
      <c r="B32" s="257"/>
      <c r="C32" s="257"/>
      <c r="D32" s="257"/>
      <c r="E32" s="257"/>
      <c r="F32" s="257"/>
      <c r="G32" s="257"/>
      <c r="H32" s="257"/>
      <c r="I32" s="240"/>
      <c r="J32" s="240"/>
      <c r="K32" s="240"/>
      <c r="L32" s="240"/>
      <c r="M32" s="240"/>
      <c r="N32" s="240"/>
      <c r="O32" s="240"/>
      <c r="P32" s="240"/>
      <c r="Q32" s="242"/>
      <c r="R32" s="242"/>
      <c r="S32" s="242"/>
      <c r="T32" s="242"/>
      <c r="U32" s="242"/>
    </row>
    <row r="33" spans="1:21" x14ac:dyDescent="0.3">
      <c r="B33" s="257"/>
      <c r="C33" s="257"/>
      <c r="D33" s="257"/>
      <c r="E33" s="257"/>
      <c r="I33" s="240"/>
      <c r="J33" s="240"/>
      <c r="K33" s="240"/>
      <c r="L33" s="240"/>
      <c r="M33" s="240"/>
      <c r="N33" s="240"/>
      <c r="O33" s="240"/>
      <c r="P33" s="240"/>
      <c r="Q33" s="242"/>
      <c r="R33" s="242"/>
      <c r="S33" s="242"/>
      <c r="T33" s="242"/>
      <c r="U33" s="242"/>
    </row>
    <row r="34" spans="1:21" x14ac:dyDescent="0.3">
      <c r="B34" s="257"/>
      <c r="C34" s="138"/>
      <c r="D34" s="138"/>
      <c r="F34" s="257"/>
      <c r="G34" s="257"/>
      <c r="H34" s="257"/>
      <c r="I34" s="240"/>
      <c r="J34" s="240"/>
      <c r="K34" s="240"/>
      <c r="L34" s="240"/>
      <c r="M34" s="240"/>
      <c r="N34" s="240"/>
      <c r="O34" s="240"/>
      <c r="P34" s="240"/>
      <c r="Q34" s="242"/>
      <c r="R34" s="242"/>
      <c r="S34" s="242"/>
      <c r="T34" s="242"/>
      <c r="U34" s="242"/>
    </row>
    <row r="35" spans="1:21" ht="22.5" customHeight="1" x14ac:dyDescent="0.3">
      <c r="B35" s="257"/>
      <c r="C35" s="268" t="s">
        <v>115</v>
      </c>
      <c r="D35" s="138"/>
      <c r="F35" s="257"/>
      <c r="G35" s="257"/>
      <c r="H35" s="257"/>
      <c r="I35" s="240"/>
      <c r="J35" s="240"/>
      <c r="K35" s="240"/>
      <c r="L35" s="240"/>
      <c r="M35" s="240"/>
      <c r="N35" s="240"/>
      <c r="O35" s="240"/>
      <c r="P35" s="257"/>
    </row>
    <row r="36" spans="1:21" ht="15" thickBot="1" x14ac:dyDescent="0.4">
      <c r="A36" s="280"/>
      <c r="B36" s="271" t="s">
        <v>121</v>
      </c>
      <c r="C36" s="269" t="s">
        <v>116</v>
      </c>
      <c r="D36" s="270" t="s">
        <v>117</v>
      </c>
      <c r="E36" s="270" t="s">
        <v>118</v>
      </c>
      <c r="F36" s="270" t="s">
        <v>119</v>
      </c>
      <c r="G36" s="210" t="s">
        <v>120</v>
      </c>
      <c r="H36" s="241"/>
      <c r="I36" s="241"/>
      <c r="J36" s="241"/>
      <c r="K36" s="241"/>
      <c r="L36" s="241"/>
      <c r="M36" s="241"/>
      <c r="N36" s="241"/>
    </row>
    <row r="37" spans="1:21" ht="15.75" customHeight="1" x14ac:dyDescent="0.35">
      <c r="A37" s="257"/>
      <c r="B37" s="281" t="s">
        <v>238</v>
      </c>
      <c r="C37" s="286" t="s">
        <v>77</v>
      </c>
      <c r="D37" s="287">
        <v>350.99</v>
      </c>
      <c r="E37" s="287">
        <v>214.98</v>
      </c>
      <c r="F37" s="272">
        <f t="shared" ref="F37:F42" si="1">D37-E37</f>
        <v>136.01000000000002</v>
      </c>
      <c r="G37" s="244" t="s">
        <v>108</v>
      </c>
      <c r="I37" s="138"/>
      <c r="J37" s="138"/>
      <c r="K37" s="138"/>
      <c r="L37" s="138"/>
      <c r="M37" s="138"/>
      <c r="N37" s="138"/>
      <c r="O37" s="138"/>
    </row>
    <row r="38" spans="1:21" ht="14.5" x14ac:dyDescent="0.35">
      <c r="B38" s="281" t="s">
        <v>238</v>
      </c>
      <c r="C38" s="282" t="s">
        <v>201</v>
      </c>
      <c r="D38" s="283">
        <v>189.28</v>
      </c>
      <c r="E38" s="284">
        <v>113.48</v>
      </c>
      <c r="F38" s="272">
        <f t="shared" si="1"/>
        <v>75.8</v>
      </c>
      <c r="G38" s="244" t="s">
        <v>108</v>
      </c>
      <c r="I38" s="138"/>
      <c r="J38" s="138"/>
      <c r="K38" s="138"/>
      <c r="L38" s="138"/>
      <c r="M38" s="138"/>
      <c r="N38" s="138"/>
      <c r="O38" s="138"/>
    </row>
    <row r="39" spans="1:21" ht="14.5" x14ac:dyDescent="0.35">
      <c r="A39" s="257"/>
      <c r="B39" s="281" t="s">
        <v>238</v>
      </c>
      <c r="C39" s="282" t="s">
        <v>226</v>
      </c>
      <c r="D39" s="283">
        <v>226.44</v>
      </c>
      <c r="E39" s="285">
        <v>195.35</v>
      </c>
      <c r="F39" s="272">
        <f t="shared" si="1"/>
        <v>31.090000000000003</v>
      </c>
      <c r="G39" s="244" t="s">
        <v>108</v>
      </c>
      <c r="I39" s="138"/>
      <c r="J39" s="138"/>
      <c r="K39" s="138"/>
      <c r="L39" s="138"/>
      <c r="M39" s="138"/>
      <c r="N39" s="138"/>
      <c r="O39" s="138"/>
    </row>
    <row r="40" spans="1:21" ht="14.5" x14ac:dyDescent="0.35">
      <c r="A40" s="257"/>
      <c r="B40" s="281" t="s">
        <v>238</v>
      </c>
      <c r="C40" s="282" t="s">
        <v>227</v>
      </c>
      <c r="D40" s="283">
        <v>263.91000000000003</v>
      </c>
      <c r="E40" s="285">
        <v>245.98</v>
      </c>
      <c r="F40" s="272">
        <f t="shared" si="1"/>
        <v>17.930000000000035</v>
      </c>
      <c r="G40" s="244" t="s">
        <v>108</v>
      </c>
      <c r="I40" s="138"/>
      <c r="J40" s="138"/>
      <c r="K40" s="138"/>
      <c r="L40" s="138"/>
      <c r="M40" s="138"/>
      <c r="N40" s="138"/>
      <c r="O40" s="138"/>
    </row>
    <row r="41" spans="1:21" ht="14.5" x14ac:dyDescent="0.35">
      <c r="A41" s="257"/>
      <c r="B41" s="281" t="s">
        <v>238</v>
      </c>
      <c r="C41" s="282" t="s">
        <v>239</v>
      </c>
      <c r="D41" s="283">
        <v>99.74</v>
      </c>
      <c r="E41" s="285">
        <v>78.760000000000005</v>
      </c>
      <c r="F41" s="272">
        <f t="shared" si="1"/>
        <v>20.97999999999999</v>
      </c>
      <c r="G41" s="244" t="s">
        <v>108</v>
      </c>
      <c r="I41" s="138"/>
      <c r="J41" s="138"/>
      <c r="K41" s="138"/>
      <c r="L41" s="138"/>
      <c r="M41" s="138"/>
      <c r="N41" s="138"/>
      <c r="O41" s="138"/>
    </row>
    <row r="42" spans="1:21" ht="15" thickBot="1" x14ac:dyDescent="0.4">
      <c r="A42" s="257"/>
      <c r="B42" s="281" t="s">
        <v>240</v>
      </c>
      <c r="C42" s="282" t="s">
        <v>241</v>
      </c>
      <c r="D42" s="283">
        <v>113.77</v>
      </c>
      <c r="E42" s="285">
        <v>80.13</v>
      </c>
      <c r="F42" s="272">
        <f t="shared" si="1"/>
        <v>33.64</v>
      </c>
      <c r="G42" s="244" t="s">
        <v>108</v>
      </c>
      <c r="I42" s="138"/>
      <c r="J42" s="138"/>
      <c r="K42" s="138"/>
      <c r="L42" s="138"/>
      <c r="M42" s="138"/>
      <c r="N42" s="138"/>
      <c r="O42" s="138"/>
    </row>
    <row r="43" spans="1:21" ht="45.75" customHeight="1" thickBot="1" x14ac:dyDescent="0.4">
      <c r="B43" s="257"/>
      <c r="C43" s="347" t="s">
        <v>122</v>
      </c>
      <c r="D43" s="347"/>
      <c r="E43" s="347"/>
      <c r="F43" s="273">
        <f>AVERAGE(F37:F42)</f>
        <v>52.57500000000001</v>
      </c>
      <c r="G43" s="244" t="s">
        <v>108</v>
      </c>
      <c r="H43" s="348" t="s">
        <v>161</v>
      </c>
      <c r="I43" s="348"/>
      <c r="J43" s="348"/>
      <c r="K43" s="348"/>
      <c r="L43" s="348"/>
      <c r="M43" s="348"/>
      <c r="N43" s="348"/>
      <c r="O43" s="348"/>
      <c r="P43" s="348"/>
    </row>
    <row r="44" spans="1:21" x14ac:dyDescent="0.3">
      <c r="C44" s="138"/>
      <c r="D44" s="138"/>
      <c r="I44" s="260"/>
    </row>
    <row r="45" spans="1:21" x14ac:dyDescent="0.3">
      <c r="C45" s="138"/>
      <c r="D45" s="138"/>
      <c r="F45" s="274"/>
    </row>
    <row r="46" spans="1:21" x14ac:dyDescent="0.3">
      <c r="C46" s="138"/>
      <c r="D46" s="138"/>
    </row>
    <row r="47" spans="1:21" x14ac:dyDescent="0.3">
      <c r="C47" s="138"/>
      <c r="D47" s="138"/>
    </row>
    <row r="48" spans="1:21" x14ac:dyDescent="0.3">
      <c r="C48" s="138"/>
      <c r="D48" s="138"/>
    </row>
    <row r="49" spans="3:4" x14ac:dyDescent="0.3">
      <c r="C49" s="138"/>
      <c r="D49" s="138"/>
    </row>
    <row r="50" spans="3:4" x14ac:dyDescent="0.3">
      <c r="C50" s="138"/>
      <c r="D50" s="138"/>
    </row>
    <row r="51" spans="3:4" x14ac:dyDescent="0.3">
      <c r="C51" s="138"/>
      <c r="D51" s="138"/>
    </row>
    <row r="52" spans="3:4" x14ac:dyDescent="0.3">
      <c r="C52" s="138"/>
      <c r="D52" s="138"/>
    </row>
    <row r="53" spans="3:4" x14ac:dyDescent="0.3">
      <c r="C53" s="138"/>
      <c r="D53" s="138"/>
    </row>
    <row r="54" spans="3:4" x14ac:dyDescent="0.3">
      <c r="C54" s="138"/>
      <c r="D54" s="138"/>
    </row>
    <row r="55" spans="3:4" x14ac:dyDescent="0.3">
      <c r="C55" s="138"/>
      <c r="D55" s="138"/>
    </row>
    <row r="56" spans="3:4" x14ac:dyDescent="0.3">
      <c r="C56" s="138"/>
      <c r="D56" s="138"/>
    </row>
    <row r="57" spans="3:4" x14ac:dyDescent="0.3">
      <c r="C57" s="138"/>
      <c r="D57" s="138"/>
    </row>
    <row r="58" spans="3:4" x14ac:dyDescent="0.3">
      <c r="C58" s="138"/>
      <c r="D58" s="138"/>
    </row>
    <row r="59" spans="3:4" x14ac:dyDescent="0.3">
      <c r="C59" s="138"/>
      <c r="D59" s="138"/>
    </row>
    <row r="60" spans="3:4" x14ac:dyDescent="0.3">
      <c r="C60" s="138"/>
      <c r="D60" s="138"/>
    </row>
    <row r="61" spans="3:4" x14ac:dyDescent="0.3">
      <c r="C61" s="138"/>
      <c r="D61" s="138"/>
    </row>
    <row r="62" spans="3:4" x14ac:dyDescent="0.3">
      <c r="C62" s="138"/>
      <c r="D62" s="138"/>
    </row>
    <row r="63" spans="3:4" x14ac:dyDescent="0.3">
      <c r="C63" s="138"/>
      <c r="D63" s="138"/>
    </row>
    <row r="64" spans="3:4" x14ac:dyDescent="0.3">
      <c r="C64" s="138"/>
      <c r="D64" s="138"/>
    </row>
    <row r="65" spans="3:4" x14ac:dyDescent="0.3">
      <c r="C65" s="138"/>
      <c r="D65" s="138"/>
    </row>
    <row r="66" spans="3:4" x14ac:dyDescent="0.3">
      <c r="C66" s="138"/>
      <c r="D66" s="138"/>
    </row>
    <row r="67" spans="3:4" x14ac:dyDescent="0.3">
      <c r="C67" s="138"/>
      <c r="D67" s="138"/>
    </row>
    <row r="68" spans="3:4" x14ac:dyDescent="0.3">
      <c r="C68" s="138"/>
      <c r="D68" s="138"/>
    </row>
    <row r="69" spans="3:4" x14ac:dyDescent="0.3">
      <c r="C69" s="138"/>
      <c r="D69" s="138"/>
    </row>
    <row r="70" spans="3:4" x14ac:dyDescent="0.3">
      <c r="C70" s="138"/>
      <c r="D70" s="138"/>
    </row>
    <row r="71" spans="3:4" x14ac:dyDescent="0.3">
      <c r="C71" s="138"/>
      <c r="D71" s="138"/>
    </row>
    <row r="72" spans="3:4" x14ac:dyDescent="0.3">
      <c r="C72" s="138"/>
      <c r="D72" s="138"/>
    </row>
    <row r="73" spans="3:4" x14ac:dyDescent="0.3">
      <c r="C73" s="138"/>
      <c r="D73" s="138"/>
    </row>
    <row r="74" spans="3:4" x14ac:dyDescent="0.3">
      <c r="C74" s="138"/>
      <c r="D74" s="138"/>
    </row>
    <row r="75" spans="3:4" x14ac:dyDescent="0.3">
      <c r="C75" s="138"/>
      <c r="D75" s="138"/>
    </row>
    <row r="76" spans="3:4" x14ac:dyDescent="0.3">
      <c r="C76" s="138"/>
      <c r="D76" s="138"/>
    </row>
    <row r="77" spans="3:4" x14ac:dyDescent="0.3">
      <c r="C77" s="138"/>
      <c r="D77" s="138"/>
    </row>
    <row r="78" spans="3:4" x14ac:dyDescent="0.3">
      <c r="C78" s="138"/>
      <c r="D78" s="138"/>
    </row>
    <row r="79" spans="3:4" x14ac:dyDescent="0.3">
      <c r="C79" s="138"/>
      <c r="D79" s="138"/>
    </row>
    <row r="80" spans="3:4" x14ac:dyDescent="0.3">
      <c r="C80" s="138"/>
      <c r="D80" s="138"/>
    </row>
    <row r="81" spans="3:4" x14ac:dyDescent="0.3">
      <c r="C81" s="138"/>
      <c r="D81" s="138"/>
    </row>
    <row r="82" spans="3:4" x14ac:dyDescent="0.3">
      <c r="C82" s="138"/>
      <c r="D82" s="138"/>
    </row>
    <row r="83" spans="3:4" x14ac:dyDescent="0.3">
      <c r="C83" s="138"/>
      <c r="D83" s="138"/>
    </row>
    <row r="84" spans="3:4" x14ac:dyDescent="0.3">
      <c r="C84" s="138"/>
      <c r="D84" s="138"/>
    </row>
    <row r="85" spans="3:4" x14ac:dyDescent="0.3">
      <c r="C85" s="138"/>
      <c r="D85" s="138"/>
    </row>
    <row r="86" spans="3:4" x14ac:dyDescent="0.3">
      <c r="C86" s="138"/>
      <c r="D86" s="138"/>
    </row>
    <row r="87" spans="3:4" x14ac:dyDescent="0.3">
      <c r="C87" s="138"/>
      <c r="D87" s="138"/>
    </row>
    <row r="88" spans="3:4" x14ac:dyDescent="0.3">
      <c r="C88" s="138"/>
      <c r="D88" s="138"/>
    </row>
    <row r="89" spans="3:4" x14ac:dyDescent="0.3">
      <c r="C89" s="138"/>
      <c r="D89" s="138"/>
    </row>
    <row r="90" spans="3:4" x14ac:dyDescent="0.3">
      <c r="C90" s="138"/>
      <c r="D90" s="138"/>
    </row>
    <row r="91" spans="3:4" x14ac:dyDescent="0.3">
      <c r="C91" s="138"/>
      <c r="D91" s="138"/>
    </row>
    <row r="92" spans="3:4" x14ac:dyDescent="0.3">
      <c r="C92" s="138"/>
      <c r="D92" s="138"/>
    </row>
    <row r="93" spans="3:4" x14ac:dyDescent="0.3">
      <c r="C93" s="138"/>
      <c r="D93" s="138"/>
    </row>
    <row r="94" spans="3:4" x14ac:dyDescent="0.3">
      <c r="C94" s="138"/>
      <c r="D94" s="138"/>
    </row>
    <row r="95" spans="3:4" x14ac:dyDescent="0.3">
      <c r="C95" s="138"/>
      <c r="D95" s="138"/>
    </row>
    <row r="96" spans="3:4" x14ac:dyDescent="0.3">
      <c r="C96" s="138"/>
      <c r="D96" s="138"/>
    </row>
    <row r="97" spans="3:4" x14ac:dyDescent="0.3">
      <c r="C97" s="138"/>
      <c r="D97" s="138"/>
    </row>
    <row r="98" spans="3:4" x14ac:dyDescent="0.3">
      <c r="C98" s="138"/>
      <c r="D98" s="138"/>
    </row>
    <row r="99" spans="3:4" x14ac:dyDescent="0.3">
      <c r="C99" s="138"/>
      <c r="D99" s="138"/>
    </row>
    <row r="100" spans="3:4" x14ac:dyDescent="0.3">
      <c r="C100" s="138"/>
      <c r="D100" s="138"/>
    </row>
    <row r="101" spans="3:4" x14ac:dyDescent="0.3">
      <c r="C101" s="138"/>
      <c r="D101" s="138"/>
    </row>
    <row r="102" spans="3:4" x14ac:dyDescent="0.3">
      <c r="C102" s="138"/>
      <c r="D102" s="138"/>
    </row>
    <row r="103" spans="3:4" x14ac:dyDescent="0.3">
      <c r="C103" s="138"/>
      <c r="D103" s="138"/>
    </row>
    <row r="104" spans="3:4" x14ac:dyDescent="0.3">
      <c r="C104" s="138"/>
      <c r="D104" s="138"/>
    </row>
    <row r="105" spans="3:4" x14ac:dyDescent="0.3">
      <c r="C105" s="138"/>
      <c r="D105" s="138"/>
    </row>
    <row r="106" spans="3:4" x14ac:dyDescent="0.3">
      <c r="C106" s="138"/>
      <c r="D106" s="138"/>
    </row>
    <row r="107" spans="3:4" x14ac:dyDescent="0.3">
      <c r="C107" s="138"/>
      <c r="D107" s="138"/>
    </row>
    <row r="108" spans="3:4" x14ac:dyDescent="0.3">
      <c r="C108" s="138"/>
      <c r="D108" s="138"/>
    </row>
    <row r="109" spans="3:4" x14ac:dyDescent="0.3">
      <c r="C109" s="138"/>
      <c r="D109" s="138"/>
    </row>
    <row r="110" spans="3:4" x14ac:dyDescent="0.3">
      <c r="C110" s="138"/>
      <c r="D110" s="138"/>
    </row>
    <row r="111" spans="3:4" x14ac:dyDescent="0.3">
      <c r="C111" s="138"/>
      <c r="D111" s="138"/>
    </row>
    <row r="112" spans="3:4" x14ac:dyDescent="0.3">
      <c r="C112" s="138"/>
      <c r="D112" s="138"/>
    </row>
    <row r="113" spans="3:4" x14ac:dyDescent="0.3">
      <c r="C113" s="138"/>
      <c r="D113" s="138"/>
    </row>
    <row r="114" spans="3:4" x14ac:dyDescent="0.3">
      <c r="C114" s="138"/>
      <c r="D114" s="138"/>
    </row>
    <row r="115" spans="3:4" x14ac:dyDescent="0.3">
      <c r="C115" s="138"/>
      <c r="D115" s="138"/>
    </row>
    <row r="116" spans="3:4" x14ac:dyDescent="0.3">
      <c r="C116" s="138"/>
      <c r="D116" s="138"/>
    </row>
    <row r="117" spans="3:4" x14ac:dyDescent="0.3">
      <c r="C117" s="138"/>
      <c r="D117" s="138"/>
    </row>
    <row r="118" spans="3:4" x14ac:dyDescent="0.3">
      <c r="C118" s="138"/>
      <c r="D118" s="138"/>
    </row>
    <row r="119" spans="3:4" x14ac:dyDescent="0.3">
      <c r="C119" s="138"/>
      <c r="D119" s="138"/>
    </row>
    <row r="120" spans="3:4" x14ac:dyDescent="0.3">
      <c r="C120" s="138"/>
      <c r="D120" s="138"/>
    </row>
    <row r="121" spans="3:4" x14ac:dyDescent="0.3">
      <c r="C121" s="138"/>
      <c r="D121" s="138"/>
    </row>
    <row r="122" spans="3:4" x14ac:dyDescent="0.3">
      <c r="C122" s="138"/>
      <c r="D122" s="138"/>
    </row>
    <row r="123" spans="3:4" x14ac:dyDescent="0.3">
      <c r="C123" s="138"/>
      <c r="D123" s="138"/>
    </row>
    <row r="124" spans="3:4" x14ac:dyDescent="0.3">
      <c r="C124" s="138"/>
      <c r="D124" s="138"/>
    </row>
  </sheetData>
  <sheetProtection algorithmName="SHA-512" hashValue="vSzOH2RL4ffqsQxDikXevewhzd5HGLtEJ1saCG6pI3l21/RGXKBzodQGbyWnJR99EU79QCOjcOKboCGS/VAyQw==" saltValue="FkFIdSuoFacOdEippnVxAw==" spinCount="100000" sheet="1" formatCells="0"/>
  <mergeCells count="5">
    <mergeCell ref="B1:H1"/>
    <mergeCell ref="B4:F4"/>
    <mergeCell ref="B26:F26"/>
    <mergeCell ref="C43:E43"/>
    <mergeCell ref="H43:P43"/>
  </mergeCells>
  <hyperlinks>
    <hyperlink ref="O1" r:id="rId1" xr:uid="{64AFDCA9-E0FF-4380-B478-6CA6DB1205DA}"/>
    <hyperlink ref="G36" r:id="rId2" xr:uid="{A8462270-A72E-434D-8384-DB9B27D25BBA}"/>
  </hyperlinks>
  <pageMargins left="0.7" right="0.7" top="0.75" bottom="0.75" header="0.3" footer="0.3"/>
  <pageSetup paperSize="9" orientation="portrait" verticalDpi="300"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6">
    <tabColor theme="5" tint="0.79998168889431442"/>
  </sheetPr>
  <dimension ref="A1:O60"/>
  <sheetViews>
    <sheetView zoomScale="90" zoomScaleNormal="90" workbookViewId="0">
      <selection sqref="A1:C1"/>
    </sheetView>
  </sheetViews>
  <sheetFormatPr defaultRowHeight="13" x14ac:dyDescent="0.3"/>
  <cols>
    <col min="1" max="1" width="25.81640625" style="21" customWidth="1"/>
    <col min="2" max="2" width="40.54296875" style="21" customWidth="1"/>
    <col min="3" max="6" width="13.81640625" style="21" customWidth="1"/>
    <col min="7" max="7" width="21.81640625" style="21" customWidth="1"/>
    <col min="8" max="8" width="21.1796875" style="3" customWidth="1"/>
    <col min="9" max="15" width="9.1796875" style="3" customWidth="1"/>
    <col min="16" max="1020" width="9.1796875" customWidth="1"/>
  </cols>
  <sheetData>
    <row r="1" spans="1:15" s="106" customFormat="1" ht="13" customHeight="1" x14ac:dyDescent="0.3">
      <c r="A1" s="350"/>
      <c r="B1" s="350"/>
      <c r="C1" s="350"/>
      <c r="D1" s="105"/>
      <c r="G1" s="105"/>
      <c r="H1" s="43"/>
      <c r="I1" s="43"/>
      <c r="J1" s="42"/>
      <c r="K1" s="43"/>
      <c r="L1" s="43"/>
      <c r="M1" s="43"/>
      <c r="N1" s="43"/>
      <c r="O1" s="43"/>
    </row>
    <row r="2" spans="1:15" s="106" customFormat="1" ht="30.75" customHeight="1" x14ac:dyDescent="0.4">
      <c r="A2" s="107" t="s">
        <v>41</v>
      </c>
      <c r="B2" s="108"/>
      <c r="C2" s="105"/>
      <c r="D2" s="105"/>
      <c r="G2" s="105"/>
      <c r="H2" s="43"/>
      <c r="I2" s="43"/>
      <c r="J2" s="42"/>
      <c r="K2" s="43"/>
      <c r="L2" s="43"/>
      <c r="M2" s="43"/>
      <c r="N2" s="43"/>
      <c r="O2" s="43"/>
    </row>
    <row r="4" spans="1:15" ht="29.25" customHeight="1" x14ac:dyDescent="0.25">
      <c r="A4" s="351" t="s">
        <v>40</v>
      </c>
      <c r="B4" s="351"/>
      <c r="C4" s="351" t="s">
        <v>174</v>
      </c>
      <c r="D4" s="351"/>
      <c r="E4" s="351"/>
      <c r="F4" s="351"/>
      <c r="G4" s="352" t="s">
        <v>69</v>
      </c>
    </row>
    <row r="5" spans="1:15" ht="28" x14ac:dyDescent="0.25">
      <c r="A5" s="351"/>
      <c r="B5" s="351"/>
      <c r="C5" s="94" t="s">
        <v>4</v>
      </c>
      <c r="D5" s="94" t="s">
        <v>5</v>
      </c>
      <c r="E5" s="94" t="s">
        <v>6</v>
      </c>
      <c r="F5" s="94" t="s">
        <v>7</v>
      </c>
      <c r="G5" s="352"/>
    </row>
    <row r="6" spans="1:15" ht="15" customHeight="1" x14ac:dyDescent="0.3">
      <c r="A6" s="161"/>
      <c r="B6" s="96" t="s">
        <v>50</v>
      </c>
      <c r="C6" s="44"/>
      <c r="D6" s="44"/>
      <c r="E6" s="44"/>
      <c r="F6" s="44"/>
      <c r="G6" s="349"/>
    </row>
    <row r="7" spans="1:15" ht="15" customHeight="1" x14ac:dyDescent="0.3">
      <c r="A7" s="354" t="str">
        <f>'Lēmuma_T_(no-līdz)'!B6</f>
        <v>Ar Regulatora lēmumu noteiktie tarifi</v>
      </c>
      <c r="B7" s="194" t="s">
        <v>51</v>
      </c>
      <c r="C7" s="44"/>
      <c r="D7" s="44"/>
      <c r="E7" s="44"/>
      <c r="F7" s="44"/>
      <c r="G7" s="353"/>
    </row>
    <row r="8" spans="1:15" ht="15" customHeight="1" x14ac:dyDescent="0.3">
      <c r="A8" s="354"/>
      <c r="B8" s="194" t="s">
        <v>42</v>
      </c>
      <c r="C8" s="44"/>
      <c r="D8" s="44"/>
      <c r="E8" s="44"/>
      <c r="F8" s="44"/>
      <c r="G8" s="353"/>
      <c r="H8" s="136"/>
    </row>
    <row r="9" spans="1:15" ht="15" customHeight="1" x14ac:dyDescent="0.3">
      <c r="A9" s="162" t="s">
        <v>123</v>
      </c>
      <c r="B9" s="195" t="s">
        <v>43</v>
      </c>
      <c r="C9" s="44"/>
      <c r="D9" s="44"/>
      <c r="E9" s="44"/>
      <c r="F9" s="44"/>
      <c r="G9" s="353"/>
    </row>
    <row r="10" spans="1:15" ht="15" customHeight="1" x14ac:dyDescent="0.3">
      <c r="A10" s="163"/>
      <c r="B10" s="195" t="s">
        <v>44</v>
      </c>
      <c r="C10" s="44"/>
      <c r="D10" s="44"/>
      <c r="E10" s="44"/>
      <c r="F10" s="44"/>
      <c r="G10" s="353"/>
    </row>
    <row r="11" spans="1:15" ht="28" x14ac:dyDescent="0.3">
      <c r="A11" s="164"/>
      <c r="B11" s="110" t="s">
        <v>53</v>
      </c>
      <c r="C11" s="111">
        <f>ROUND(SUM(C6:C10),0)</f>
        <v>0</v>
      </c>
      <c r="D11" s="111">
        <f>ROUND(SUM(D6:D10),0)</f>
        <v>0</v>
      </c>
      <c r="E11" s="111">
        <f>ROUND(SUM(E6:E10),0)</f>
        <v>0</v>
      </c>
      <c r="F11" s="111">
        <f>ROUND(SUM(F6:F10),0)</f>
        <v>0</v>
      </c>
      <c r="G11" s="349"/>
    </row>
    <row r="12" spans="1:15" s="46" customFormat="1" ht="6" customHeight="1" x14ac:dyDescent="0.3">
      <c r="A12" s="112"/>
      <c r="B12" s="113"/>
      <c r="C12" s="112"/>
      <c r="D12" s="112"/>
      <c r="E12" s="112"/>
      <c r="F12" s="112"/>
      <c r="G12" s="114"/>
      <c r="H12" s="3"/>
      <c r="I12" s="40"/>
      <c r="J12" s="40"/>
      <c r="K12" s="40"/>
      <c r="L12" s="40"/>
      <c r="M12" s="40"/>
      <c r="N12" s="40"/>
      <c r="O12" s="40"/>
    </row>
    <row r="13" spans="1:15" ht="15" customHeight="1" x14ac:dyDescent="0.3">
      <c r="A13" s="161"/>
      <c r="B13" s="96" t="s">
        <v>50</v>
      </c>
      <c r="C13" s="44"/>
      <c r="D13" s="44"/>
      <c r="E13" s="44"/>
      <c r="F13" s="44"/>
      <c r="G13" s="349"/>
    </row>
    <row r="14" spans="1:15" ht="15" customHeight="1" x14ac:dyDescent="0.3">
      <c r="A14" s="354" t="str">
        <f>'Lēmuma_T_(no)'!B6</f>
        <v>Ar Regulatora lēmumu noteiktie tarifi</v>
      </c>
      <c r="B14" s="96" t="s">
        <v>51</v>
      </c>
      <c r="C14" s="44"/>
      <c r="D14" s="44"/>
      <c r="E14" s="44"/>
      <c r="F14" s="44"/>
      <c r="G14" s="349"/>
    </row>
    <row r="15" spans="1:15" ht="15" customHeight="1" x14ac:dyDescent="0.3">
      <c r="A15" s="354"/>
      <c r="B15" s="96" t="s">
        <v>42</v>
      </c>
      <c r="C15" s="44"/>
      <c r="D15" s="44"/>
      <c r="E15" s="44"/>
      <c r="F15" s="44"/>
      <c r="G15" s="349"/>
      <c r="H15" s="136"/>
    </row>
    <row r="16" spans="1:15" ht="15" customHeight="1" x14ac:dyDescent="0.3">
      <c r="A16" s="162" t="s">
        <v>99</v>
      </c>
      <c r="B16" s="109" t="s">
        <v>43</v>
      </c>
      <c r="C16" s="44"/>
      <c r="D16" s="44"/>
      <c r="E16" s="44"/>
      <c r="F16" s="44"/>
      <c r="G16" s="349"/>
    </row>
    <row r="17" spans="1:15" ht="15" customHeight="1" x14ac:dyDescent="0.3">
      <c r="A17" s="163"/>
      <c r="B17" s="109" t="s">
        <v>44</v>
      </c>
      <c r="C17" s="44"/>
      <c r="D17" s="44"/>
      <c r="E17" s="44"/>
      <c r="F17" s="44"/>
      <c r="G17" s="349"/>
    </row>
    <row r="18" spans="1:15" ht="28" x14ac:dyDescent="0.3">
      <c r="A18" s="164"/>
      <c r="B18" s="110" t="s">
        <v>53</v>
      </c>
      <c r="C18" s="111">
        <f>ROUND(SUM(C13:C17),0)</f>
        <v>0</v>
      </c>
      <c r="D18" s="111">
        <f>ROUND(SUM(D13:D17),0)</f>
        <v>0</v>
      </c>
      <c r="E18" s="111">
        <f>ROUND(SUM(E13:E17),0)</f>
        <v>0</v>
      </c>
      <c r="F18" s="111">
        <f>ROUND(SUM(F13:F17),0)</f>
        <v>0</v>
      </c>
      <c r="G18" s="349"/>
    </row>
    <row r="19" spans="1:15" s="46" customFormat="1" ht="9" customHeight="1" x14ac:dyDescent="0.3">
      <c r="A19" s="112"/>
      <c r="B19" s="113"/>
      <c r="C19" s="112"/>
      <c r="D19" s="112"/>
      <c r="E19" s="112"/>
      <c r="F19" s="112"/>
      <c r="G19" s="114"/>
      <c r="H19" s="3"/>
      <c r="I19" s="40"/>
      <c r="J19" s="40"/>
      <c r="K19" s="40"/>
      <c r="L19" s="40"/>
      <c r="M19" s="40"/>
      <c r="N19" s="40"/>
      <c r="O19" s="40"/>
    </row>
    <row r="20" spans="1:15" s="46" customFormat="1" ht="14.15" customHeight="1" x14ac:dyDescent="0.3">
      <c r="A20" s="165"/>
      <c r="B20" s="96" t="s">
        <v>50</v>
      </c>
      <c r="C20" s="44"/>
      <c r="D20" s="44"/>
      <c r="E20" s="44"/>
      <c r="F20" s="44"/>
      <c r="G20" s="349"/>
      <c r="H20" s="40"/>
      <c r="I20" s="40"/>
      <c r="J20" s="40"/>
      <c r="K20" s="40"/>
      <c r="L20" s="40"/>
      <c r="M20" s="40"/>
      <c r="N20" s="40"/>
      <c r="O20" s="40"/>
    </row>
    <row r="21" spans="1:15" s="46" customFormat="1" ht="14.15" customHeight="1" x14ac:dyDescent="0.3">
      <c r="A21" s="166"/>
      <c r="B21" s="96" t="s">
        <v>51</v>
      </c>
      <c r="C21" s="91"/>
      <c r="D21" s="91"/>
      <c r="E21" s="91"/>
      <c r="F21" s="91"/>
      <c r="G21" s="349"/>
      <c r="H21" s="3"/>
      <c r="I21" s="40"/>
      <c r="J21" s="40"/>
      <c r="K21" s="40"/>
      <c r="L21" s="40"/>
      <c r="M21" s="40"/>
      <c r="N21" s="40"/>
      <c r="O21" s="40"/>
    </row>
    <row r="22" spans="1:15" s="46" customFormat="1" ht="14.15" customHeight="1" x14ac:dyDescent="0.3">
      <c r="A22" s="167" t="str">
        <f>'Piemērotie_T_(no-līdz)'!B6</f>
        <v xml:space="preserve">Piemērotie tarifi </v>
      </c>
      <c r="B22" s="96" t="s">
        <v>42</v>
      </c>
      <c r="C22" s="82">
        <f>C8</f>
        <v>0</v>
      </c>
      <c r="D22" s="82">
        <f t="shared" ref="D22:F22" si="0">D8</f>
        <v>0</v>
      </c>
      <c r="E22" s="82">
        <f t="shared" si="0"/>
        <v>0</v>
      </c>
      <c r="F22" s="82">
        <f t="shared" si="0"/>
        <v>0</v>
      </c>
      <c r="G22" s="349"/>
      <c r="H22" s="3"/>
      <c r="I22" s="40"/>
      <c r="J22" s="40"/>
      <c r="K22" s="40"/>
      <c r="L22" s="40"/>
      <c r="M22" s="40"/>
      <c r="N22" s="40"/>
      <c r="O22" s="40"/>
    </row>
    <row r="23" spans="1:15" s="46" customFormat="1" ht="14.15" customHeight="1" x14ac:dyDescent="0.3">
      <c r="A23" s="168" t="s">
        <v>123</v>
      </c>
      <c r="B23" s="109" t="s">
        <v>43</v>
      </c>
      <c r="C23" s="82">
        <f t="shared" ref="C23:F24" si="1">C9</f>
        <v>0</v>
      </c>
      <c r="D23" s="82">
        <f t="shared" si="1"/>
        <v>0</v>
      </c>
      <c r="E23" s="82">
        <f t="shared" si="1"/>
        <v>0</v>
      </c>
      <c r="F23" s="82">
        <f t="shared" si="1"/>
        <v>0</v>
      </c>
      <c r="G23" s="349"/>
      <c r="H23" s="3"/>
      <c r="I23" s="40"/>
      <c r="J23" s="40"/>
      <c r="K23" s="40"/>
      <c r="L23" s="40"/>
      <c r="M23" s="40"/>
      <c r="N23" s="40"/>
      <c r="O23" s="40"/>
    </row>
    <row r="24" spans="1:15" s="46" customFormat="1" ht="14.15" customHeight="1" x14ac:dyDescent="0.3">
      <c r="A24" s="166"/>
      <c r="B24" s="109" t="s">
        <v>44</v>
      </c>
      <c r="C24" s="82">
        <f t="shared" si="1"/>
        <v>0</v>
      </c>
      <c r="D24" s="82">
        <f t="shared" si="1"/>
        <v>0</v>
      </c>
      <c r="E24" s="82">
        <f t="shared" si="1"/>
        <v>0</v>
      </c>
      <c r="F24" s="82">
        <f t="shared" si="1"/>
        <v>0</v>
      </c>
      <c r="G24" s="349"/>
      <c r="H24" s="3"/>
      <c r="I24" s="40"/>
      <c r="J24" s="40"/>
      <c r="K24" s="40"/>
      <c r="L24" s="40"/>
      <c r="M24" s="40"/>
      <c r="N24" s="40"/>
      <c r="O24" s="40"/>
    </row>
    <row r="25" spans="1:15" s="46" customFormat="1" ht="28" x14ac:dyDescent="0.3">
      <c r="A25" s="169"/>
      <c r="B25" s="110" t="s">
        <v>62</v>
      </c>
      <c r="C25" s="115">
        <f>SUM(C20:C24)</f>
        <v>0</v>
      </c>
      <c r="D25" s="115">
        <f>SUM(D20:D24)</f>
        <v>0</v>
      </c>
      <c r="E25" s="115">
        <f>SUM(E20:E24)</f>
        <v>0</v>
      </c>
      <c r="F25" s="115">
        <f>SUM(F20:F24)</f>
        <v>0</v>
      </c>
      <c r="G25" s="349"/>
      <c r="H25" s="3"/>
      <c r="I25" s="40"/>
      <c r="J25" s="40"/>
      <c r="K25" s="40"/>
      <c r="L25" s="40"/>
      <c r="M25" s="40"/>
      <c r="N25" s="40"/>
      <c r="O25" s="40"/>
    </row>
    <row r="26" spans="1:15" s="46" customFormat="1" ht="9" customHeight="1" x14ac:dyDescent="0.3">
      <c r="A26" s="112"/>
      <c r="B26" s="113"/>
      <c r="C26" s="112"/>
      <c r="D26" s="112"/>
      <c r="E26" s="112"/>
      <c r="F26" s="112"/>
      <c r="G26" s="114"/>
      <c r="H26" s="3"/>
      <c r="I26" s="40"/>
      <c r="J26" s="40"/>
      <c r="K26" s="40"/>
      <c r="L26" s="40"/>
      <c r="M26" s="40"/>
      <c r="N26" s="40"/>
      <c r="O26" s="40"/>
    </row>
    <row r="27" spans="1:15" s="46" customFormat="1" ht="14.15" customHeight="1" x14ac:dyDescent="0.3">
      <c r="A27" s="165"/>
      <c r="B27" s="96" t="s">
        <v>50</v>
      </c>
      <c r="C27" s="44"/>
      <c r="D27" s="44"/>
      <c r="E27" s="44"/>
      <c r="F27" s="44"/>
      <c r="G27" s="349"/>
      <c r="H27" s="40"/>
      <c r="I27" s="40"/>
      <c r="J27" s="40"/>
      <c r="K27" s="40"/>
      <c r="L27" s="40"/>
      <c r="M27" s="40"/>
      <c r="N27" s="40"/>
      <c r="O27" s="40"/>
    </row>
    <row r="28" spans="1:15" s="46" customFormat="1" ht="14.15" customHeight="1" x14ac:dyDescent="0.3">
      <c r="A28" s="166"/>
      <c r="B28" s="96" t="s">
        <v>51</v>
      </c>
      <c r="C28" s="91"/>
      <c r="D28" s="91"/>
      <c r="E28" s="91"/>
      <c r="F28" s="91"/>
      <c r="G28" s="349"/>
      <c r="H28" s="3"/>
      <c r="I28" s="40"/>
      <c r="J28" s="40"/>
      <c r="K28" s="40"/>
      <c r="L28" s="40"/>
      <c r="M28" s="40"/>
      <c r="N28" s="40"/>
      <c r="O28" s="40"/>
    </row>
    <row r="29" spans="1:15" s="46" customFormat="1" ht="14.15" customHeight="1" x14ac:dyDescent="0.3">
      <c r="A29" s="167" t="str">
        <f>'Piemērotie_T_(no)'!B6</f>
        <v xml:space="preserve">Piemērotie tarifi </v>
      </c>
      <c r="B29" s="96" t="s">
        <v>42</v>
      </c>
      <c r="C29" s="82">
        <f>C8</f>
        <v>0</v>
      </c>
      <c r="D29" s="82">
        <f t="shared" ref="D29:F29" si="2">D8</f>
        <v>0</v>
      </c>
      <c r="E29" s="82">
        <f t="shared" si="2"/>
        <v>0</v>
      </c>
      <c r="F29" s="82">
        <f t="shared" si="2"/>
        <v>0</v>
      </c>
      <c r="G29" s="349"/>
      <c r="H29" s="3"/>
      <c r="I29" s="40"/>
      <c r="J29" s="40"/>
      <c r="K29" s="40"/>
      <c r="L29" s="40"/>
      <c r="M29" s="40"/>
      <c r="N29" s="40"/>
      <c r="O29" s="40"/>
    </row>
    <row r="30" spans="1:15" s="46" customFormat="1" ht="14.15" customHeight="1" x14ac:dyDescent="0.3">
      <c r="A30" s="168" t="s">
        <v>99</v>
      </c>
      <c r="B30" s="109" t="s">
        <v>43</v>
      </c>
      <c r="C30" s="82">
        <f t="shared" ref="C30:F31" si="3">C9</f>
        <v>0</v>
      </c>
      <c r="D30" s="82">
        <f t="shared" si="3"/>
        <v>0</v>
      </c>
      <c r="E30" s="82">
        <f t="shared" si="3"/>
        <v>0</v>
      </c>
      <c r="F30" s="82">
        <f t="shared" si="3"/>
        <v>0</v>
      </c>
      <c r="G30" s="349"/>
      <c r="H30" s="3"/>
      <c r="I30" s="40"/>
      <c r="J30" s="40"/>
      <c r="K30" s="40"/>
      <c r="L30" s="40"/>
      <c r="M30" s="40"/>
      <c r="N30" s="40"/>
      <c r="O30" s="40"/>
    </row>
    <row r="31" spans="1:15" s="46" customFormat="1" ht="14.15" customHeight="1" x14ac:dyDescent="0.3">
      <c r="A31" s="166"/>
      <c r="B31" s="109" t="s">
        <v>44</v>
      </c>
      <c r="C31" s="82">
        <f t="shared" si="3"/>
        <v>0</v>
      </c>
      <c r="D31" s="82">
        <f t="shared" si="3"/>
        <v>0</v>
      </c>
      <c r="E31" s="82">
        <f t="shared" si="3"/>
        <v>0</v>
      </c>
      <c r="F31" s="82">
        <f t="shared" si="3"/>
        <v>0</v>
      </c>
      <c r="G31" s="349"/>
      <c r="H31" s="3"/>
      <c r="I31" s="40"/>
      <c r="J31" s="40"/>
      <c r="K31" s="40"/>
      <c r="L31" s="40"/>
      <c r="M31" s="40"/>
      <c r="N31" s="40"/>
      <c r="O31" s="40"/>
    </row>
    <row r="32" spans="1:15" s="46" customFormat="1" ht="28" x14ac:dyDescent="0.3">
      <c r="A32" s="169"/>
      <c r="B32" s="110" t="s">
        <v>62</v>
      </c>
      <c r="C32" s="115">
        <f>SUM(C27:C31)</f>
        <v>0</v>
      </c>
      <c r="D32" s="115">
        <f>SUM(D27:D31)</f>
        <v>0</v>
      </c>
      <c r="E32" s="115">
        <f>SUM(E27:E31)</f>
        <v>0</v>
      </c>
      <c r="F32" s="115">
        <f>SUM(F27:F31)</f>
        <v>0</v>
      </c>
      <c r="G32" s="349"/>
      <c r="H32" s="3"/>
      <c r="I32" s="40"/>
      <c r="J32" s="40"/>
      <c r="K32" s="40"/>
      <c r="L32" s="40"/>
      <c r="M32" s="40"/>
      <c r="N32" s="40"/>
      <c r="O32" s="40"/>
    </row>
    <row r="33" spans="1:15" s="46" customFormat="1" ht="9" customHeight="1" x14ac:dyDescent="0.3">
      <c r="A33" s="112"/>
      <c r="B33" s="113"/>
      <c r="C33" s="112"/>
      <c r="D33" s="112"/>
      <c r="E33" s="112"/>
      <c r="F33" s="112"/>
      <c r="G33" s="114"/>
      <c r="H33" s="3"/>
      <c r="I33" s="40"/>
      <c r="J33" s="40"/>
      <c r="K33" s="40"/>
      <c r="L33" s="40"/>
      <c r="M33" s="40"/>
      <c r="N33" s="40"/>
      <c r="O33" s="40"/>
    </row>
    <row r="34" spans="1:15" s="46" customFormat="1" ht="14.15" customHeight="1" x14ac:dyDescent="0.3">
      <c r="A34" s="203"/>
      <c r="B34" s="96" t="s">
        <v>50</v>
      </c>
      <c r="C34" s="44"/>
      <c r="D34" s="44"/>
      <c r="E34" s="44"/>
      <c r="F34" s="44"/>
      <c r="G34" s="349"/>
      <c r="H34" s="40"/>
      <c r="I34" s="40"/>
      <c r="J34" s="40"/>
      <c r="K34" s="40"/>
      <c r="L34" s="40"/>
      <c r="M34" s="40"/>
      <c r="N34" s="40"/>
      <c r="O34" s="40"/>
    </row>
    <row r="35" spans="1:15" s="46" customFormat="1" ht="14.15" customHeight="1" x14ac:dyDescent="0.3">
      <c r="A35" s="204"/>
      <c r="B35" s="96" t="s">
        <v>51</v>
      </c>
      <c r="C35" s="91"/>
      <c r="D35" s="91"/>
      <c r="E35" s="91"/>
      <c r="F35" s="91"/>
      <c r="G35" s="349"/>
      <c r="H35" s="3"/>
      <c r="I35" s="40"/>
      <c r="J35" s="40"/>
      <c r="K35" s="40"/>
      <c r="L35" s="40"/>
      <c r="M35" s="40"/>
      <c r="N35" s="40"/>
      <c r="O35" s="40"/>
    </row>
    <row r="36" spans="1:15" s="46" customFormat="1" ht="14.15" customHeight="1" x14ac:dyDescent="0.3">
      <c r="A36" s="204" t="str">
        <f>'Pašnoteiktie_T_(no-līdz)'!B6</f>
        <v xml:space="preserve">Pašnoteiktie tarifi </v>
      </c>
      <c r="B36" s="96" t="s">
        <v>42</v>
      </c>
      <c r="C36" s="82">
        <f t="shared" ref="C36:F38" si="4">C8</f>
        <v>0</v>
      </c>
      <c r="D36" s="82">
        <f t="shared" si="4"/>
        <v>0</v>
      </c>
      <c r="E36" s="82">
        <f t="shared" si="4"/>
        <v>0</v>
      </c>
      <c r="F36" s="82">
        <f t="shared" si="4"/>
        <v>0</v>
      </c>
      <c r="G36" s="349"/>
      <c r="H36" s="3"/>
      <c r="I36" s="40"/>
      <c r="J36" s="40"/>
      <c r="K36" s="40"/>
      <c r="L36" s="40"/>
      <c r="M36" s="40"/>
      <c r="N36" s="40"/>
      <c r="O36" s="40"/>
    </row>
    <row r="37" spans="1:15" s="46" customFormat="1" ht="14.15" customHeight="1" x14ac:dyDescent="0.3">
      <c r="A37" s="205" t="s">
        <v>123</v>
      </c>
      <c r="B37" s="109" t="s">
        <v>43</v>
      </c>
      <c r="C37" s="82">
        <f t="shared" si="4"/>
        <v>0</v>
      </c>
      <c r="D37" s="82">
        <f t="shared" si="4"/>
        <v>0</v>
      </c>
      <c r="E37" s="82">
        <f t="shared" si="4"/>
        <v>0</v>
      </c>
      <c r="F37" s="82">
        <f t="shared" si="4"/>
        <v>0</v>
      </c>
      <c r="G37" s="349"/>
      <c r="H37" s="3"/>
      <c r="I37" s="40"/>
      <c r="J37" s="40"/>
      <c r="K37" s="40"/>
      <c r="L37" s="40"/>
      <c r="M37" s="40"/>
      <c r="N37" s="40"/>
      <c r="O37" s="40"/>
    </row>
    <row r="38" spans="1:15" s="46" customFormat="1" ht="14.15" customHeight="1" x14ac:dyDescent="0.3">
      <c r="A38" s="204"/>
      <c r="B38" s="109" t="s">
        <v>44</v>
      </c>
      <c r="C38" s="82">
        <f t="shared" si="4"/>
        <v>0</v>
      </c>
      <c r="D38" s="82">
        <f t="shared" si="4"/>
        <v>0</v>
      </c>
      <c r="E38" s="82">
        <f t="shared" si="4"/>
        <v>0</v>
      </c>
      <c r="F38" s="82">
        <f t="shared" si="4"/>
        <v>0</v>
      </c>
      <c r="G38" s="349"/>
      <c r="H38" s="3"/>
      <c r="I38" s="40"/>
      <c r="J38" s="40"/>
      <c r="K38" s="40"/>
      <c r="L38" s="40"/>
      <c r="M38" s="40"/>
      <c r="N38" s="40"/>
      <c r="O38" s="40"/>
    </row>
    <row r="39" spans="1:15" s="46" customFormat="1" ht="28" x14ac:dyDescent="0.3">
      <c r="A39" s="206"/>
      <c r="B39" s="110" t="s">
        <v>62</v>
      </c>
      <c r="C39" s="115">
        <f>SUM(C34:C38)</f>
        <v>0</v>
      </c>
      <c r="D39" s="115">
        <f t="shared" ref="D39:F39" si="5">SUM(D34:D38)</f>
        <v>0</v>
      </c>
      <c r="E39" s="115">
        <f t="shared" si="5"/>
        <v>0</v>
      </c>
      <c r="F39" s="115">
        <f t="shared" si="5"/>
        <v>0</v>
      </c>
      <c r="G39" s="349"/>
      <c r="H39" s="3"/>
      <c r="I39" s="40"/>
      <c r="J39" s="40"/>
      <c r="K39" s="40"/>
      <c r="L39" s="40"/>
      <c r="M39" s="40"/>
      <c r="N39" s="40"/>
      <c r="O39" s="40"/>
    </row>
    <row r="40" spans="1:15" s="46" customFormat="1" ht="9" customHeight="1" x14ac:dyDescent="0.3">
      <c r="A40" s="112"/>
      <c r="B40" s="113"/>
      <c r="C40" s="112"/>
      <c r="D40" s="112"/>
      <c r="E40" s="112"/>
      <c r="F40" s="112"/>
      <c r="G40" s="114"/>
      <c r="H40" s="3"/>
      <c r="I40" s="40"/>
      <c r="J40" s="40"/>
      <c r="K40" s="40"/>
      <c r="L40" s="40"/>
      <c r="M40" s="40"/>
      <c r="N40" s="40"/>
      <c r="O40" s="40"/>
    </row>
    <row r="41" spans="1:15" s="46" customFormat="1" ht="14.15" customHeight="1" x14ac:dyDescent="0.3">
      <c r="A41" s="203"/>
      <c r="B41" s="96" t="s">
        <v>50</v>
      </c>
      <c r="C41" s="44"/>
      <c r="D41" s="44"/>
      <c r="E41" s="44"/>
      <c r="F41" s="44"/>
      <c r="G41" s="349"/>
      <c r="H41" s="40"/>
      <c r="I41" s="40"/>
      <c r="J41" s="40"/>
      <c r="K41" s="40"/>
      <c r="L41" s="40"/>
      <c r="M41" s="40"/>
      <c r="N41" s="40"/>
      <c r="O41" s="40"/>
    </row>
    <row r="42" spans="1:15" s="46" customFormat="1" ht="14.15" customHeight="1" x14ac:dyDescent="0.3">
      <c r="A42" s="204"/>
      <c r="B42" s="96" t="s">
        <v>51</v>
      </c>
      <c r="C42" s="91"/>
      <c r="D42" s="91"/>
      <c r="E42" s="91"/>
      <c r="F42" s="91"/>
      <c r="G42" s="349"/>
      <c r="H42" s="3"/>
      <c r="I42" s="40"/>
      <c r="J42" s="40"/>
      <c r="K42" s="40"/>
      <c r="L42" s="40"/>
      <c r="M42" s="40"/>
      <c r="N42" s="40"/>
      <c r="O42" s="40"/>
    </row>
    <row r="43" spans="1:15" s="46" customFormat="1" ht="14.15" customHeight="1" x14ac:dyDescent="0.3">
      <c r="A43" s="204" t="str">
        <f>'Pašnoteiktie_T_(no)'!B6</f>
        <v xml:space="preserve">Pašnoteiktie tarifi </v>
      </c>
      <c r="B43" s="96" t="s">
        <v>42</v>
      </c>
      <c r="C43" s="82">
        <f t="shared" ref="C43:F43" si="6">C15</f>
        <v>0</v>
      </c>
      <c r="D43" s="82">
        <f t="shared" si="6"/>
        <v>0</v>
      </c>
      <c r="E43" s="82">
        <f t="shared" si="6"/>
        <v>0</v>
      </c>
      <c r="F43" s="82">
        <f t="shared" si="6"/>
        <v>0</v>
      </c>
      <c r="G43" s="349"/>
      <c r="H43" s="3"/>
      <c r="I43" s="40"/>
      <c r="J43" s="40"/>
      <c r="K43" s="40"/>
      <c r="L43" s="40"/>
      <c r="M43" s="40"/>
      <c r="N43" s="40"/>
      <c r="O43" s="40"/>
    </row>
    <row r="44" spans="1:15" s="46" customFormat="1" ht="14.15" customHeight="1" x14ac:dyDescent="0.3">
      <c r="A44" s="207" t="s">
        <v>99</v>
      </c>
      <c r="B44" s="109" t="s">
        <v>43</v>
      </c>
      <c r="C44" s="82">
        <f t="shared" ref="C44:F44" si="7">C16</f>
        <v>0</v>
      </c>
      <c r="D44" s="82">
        <f t="shared" si="7"/>
        <v>0</v>
      </c>
      <c r="E44" s="82">
        <f t="shared" si="7"/>
        <v>0</v>
      </c>
      <c r="F44" s="82">
        <f t="shared" si="7"/>
        <v>0</v>
      </c>
      <c r="G44" s="349"/>
      <c r="H44" s="3"/>
      <c r="I44" s="40"/>
      <c r="J44" s="40"/>
      <c r="K44" s="40"/>
      <c r="L44" s="40"/>
      <c r="M44" s="40"/>
      <c r="N44" s="40"/>
      <c r="O44" s="40"/>
    </row>
    <row r="45" spans="1:15" s="46" customFormat="1" ht="14.15" customHeight="1" x14ac:dyDescent="0.3">
      <c r="A45" s="204"/>
      <c r="B45" s="109" t="s">
        <v>44</v>
      </c>
      <c r="C45" s="82">
        <f t="shared" ref="C45:F45" si="8">C17</f>
        <v>0</v>
      </c>
      <c r="D45" s="82">
        <f t="shared" si="8"/>
        <v>0</v>
      </c>
      <c r="E45" s="82">
        <f t="shared" si="8"/>
        <v>0</v>
      </c>
      <c r="F45" s="82">
        <f t="shared" si="8"/>
        <v>0</v>
      </c>
      <c r="G45" s="349"/>
      <c r="H45" s="3"/>
      <c r="I45" s="40"/>
      <c r="J45" s="40"/>
      <c r="K45" s="40"/>
      <c r="L45" s="40"/>
      <c r="M45" s="40"/>
      <c r="N45" s="40"/>
      <c r="O45" s="40"/>
    </row>
    <row r="46" spans="1:15" s="46" customFormat="1" ht="28" x14ac:dyDescent="0.3">
      <c r="A46" s="206"/>
      <c r="B46" s="110" t="s">
        <v>62</v>
      </c>
      <c r="C46" s="115">
        <f>SUM(C41:C45)</f>
        <v>0</v>
      </c>
      <c r="D46" s="115">
        <f>SUM(D41:D45)</f>
        <v>0</v>
      </c>
      <c r="E46" s="115">
        <f>SUM(E41:E45)</f>
        <v>0</v>
      </c>
      <c r="F46" s="115">
        <f>SUM(F41:F45)</f>
        <v>0</v>
      </c>
      <c r="G46" s="349"/>
      <c r="H46" s="3"/>
      <c r="I46" s="40"/>
      <c r="J46" s="40"/>
      <c r="K46" s="40"/>
      <c r="L46" s="40"/>
      <c r="M46" s="40"/>
      <c r="N46" s="40"/>
      <c r="O46" s="40"/>
    </row>
    <row r="47" spans="1:15" x14ac:dyDescent="0.3">
      <c r="B47" s="15"/>
      <c r="C47" s="15"/>
      <c r="D47" s="15"/>
      <c r="H47" s="6"/>
    </row>
    <row r="48" spans="1:15" ht="23.5" x14ac:dyDescent="0.3">
      <c r="B48" s="116" t="s">
        <v>189</v>
      </c>
      <c r="C48" s="117">
        <f>C39-C25</f>
        <v>0</v>
      </c>
      <c r="D48" s="117">
        <f>D39-D25</f>
        <v>0</v>
      </c>
      <c r="E48" s="117">
        <f>E39-E25</f>
        <v>0</v>
      </c>
      <c r="F48" s="117">
        <f>F39-F25</f>
        <v>0</v>
      </c>
      <c r="G48" s="118">
        <f>G34-G20</f>
        <v>0</v>
      </c>
      <c r="I48" s="186"/>
    </row>
    <row r="49" spans="1:15" ht="23.5" x14ac:dyDescent="0.3">
      <c r="B49" s="116" t="s">
        <v>190</v>
      </c>
      <c r="C49" s="119" t="e">
        <f>C39/C25-1</f>
        <v>#DIV/0!</v>
      </c>
      <c r="D49" s="119" t="e">
        <f>D39/D25-1</f>
        <v>#DIV/0!</v>
      </c>
      <c r="E49" s="119" t="e">
        <f>E39/E25-1</f>
        <v>#DIV/0!</v>
      </c>
      <c r="F49" s="119" t="e">
        <f>F39/F25-1</f>
        <v>#DIV/0!</v>
      </c>
      <c r="G49" s="119" t="e">
        <f>G34/G20-1</f>
        <v>#DIV/0!</v>
      </c>
      <c r="I49" s="186"/>
    </row>
    <row r="50" spans="1:15" ht="23.5" x14ac:dyDescent="0.3">
      <c r="B50" s="116" t="s">
        <v>191</v>
      </c>
      <c r="C50" s="117">
        <f>C46-C32</f>
        <v>0</v>
      </c>
      <c r="D50" s="117">
        <f>D46-D32</f>
        <v>0</v>
      </c>
      <c r="E50" s="117">
        <f>E46-E32</f>
        <v>0</v>
      </c>
      <c r="F50" s="117">
        <f>F46-F32</f>
        <v>0</v>
      </c>
      <c r="G50" s="118">
        <f>G41-G27</f>
        <v>0</v>
      </c>
    </row>
    <row r="51" spans="1:15" ht="23.5" x14ac:dyDescent="0.3">
      <c r="B51" s="116" t="s">
        <v>192</v>
      </c>
      <c r="C51" s="119" t="e">
        <f>C46/C32-1</f>
        <v>#DIV/0!</v>
      </c>
      <c r="D51" s="119" t="e">
        <f>D46/D32-1</f>
        <v>#DIV/0!</v>
      </c>
      <c r="E51" s="119" t="e">
        <f>E46/E32-1</f>
        <v>#DIV/0!</v>
      </c>
      <c r="F51" s="119" t="e">
        <f>F46/F32-1</f>
        <v>#DIV/0!</v>
      </c>
      <c r="G51" s="119" t="e">
        <f>G41/G27-1</f>
        <v>#DIV/0!</v>
      </c>
      <c r="K51" s="187"/>
    </row>
    <row r="52" spans="1:15" s="3" customFormat="1" x14ac:dyDescent="0.3">
      <c r="A52" s="4"/>
      <c r="B52" s="10"/>
      <c r="C52" s="10"/>
      <c r="D52" s="10"/>
      <c r="E52" s="4"/>
      <c r="F52" s="4"/>
      <c r="G52" s="4"/>
      <c r="H52" s="6"/>
    </row>
    <row r="53" spans="1:15" s="3" customFormat="1" x14ac:dyDescent="0.3">
      <c r="A53" s="4"/>
      <c r="B53" s="10"/>
      <c r="C53" s="10"/>
      <c r="D53" s="10"/>
      <c r="E53" s="4"/>
      <c r="F53" s="4"/>
      <c r="G53" s="4"/>
      <c r="H53" s="6"/>
    </row>
    <row r="54" spans="1:15" s="3" customFormat="1" ht="14" x14ac:dyDescent="0.3">
      <c r="A54" s="4"/>
      <c r="B54" s="53" t="s">
        <v>175</v>
      </c>
      <c r="C54" s="10"/>
      <c r="D54" s="10"/>
      <c r="E54" s="4"/>
      <c r="F54" s="4"/>
      <c r="G54" s="4"/>
      <c r="H54" s="6"/>
    </row>
    <row r="55" spans="1:15" s="3" customFormat="1" x14ac:dyDescent="0.3">
      <c r="A55" s="4"/>
      <c r="B55" s="10"/>
      <c r="C55" s="10"/>
      <c r="D55" s="10"/>
      <c r="E55" s="4"/>
      <c r="F55" s="4"/>
      <c r="G55" s="4"/>
      <c r="H55" s="6"/>
      <c r="J55" s="187"/>
    </row>
    <row r="56" spans="1:15" s="21" customFormat="1" x14ac:dyDescent="0.3">
      <c r="G56"/>
      <c r="H56" s="6"/>
      <c r="I56" s="4"/>
      <c r="J56" s="4"/>
      <c r="K56" s="4"/>
      <c r="L56" s="4"/>
      <c r="M56" s="4"/>
      <c r="N56" s="4"/>
      <c r="O56" s="4"/>
    </row>
    <row r="57" spans="1:15" s="21" customFormat="1" x14ac:dyDescent="0.3">
      <c r="G57"/>
      <c r="H57" s="6"/>
      <c r="I57" s="4"/>
      <c r="J57" s="4"/>
      <c r="K57" s="4"/>
      <c r="L57" s="4"/>
      <c r="M57" s="4"/>
      <c r="N57" s="4"/>
      <c r="O57" s="4"/>
    </row>
    <row r="58" spans="1:15" s="21" customFormat="1" x14ac:dyDescent="0.3">
      <c r="G58"/>
      <c r="H58" s="3"/>
      <c r="I58" s="4"/>
      <c r="J58" s="4"/>
      <c r="K58" s="4"/>
      <c r="L58" s="4"/>
      <c r="M58" s="4"/>
      <c r="N58" s="4"/>
      <c r="O58" s="4"/>
    </row>
    <row r="59" spans="1:15" s="21" customFormat="1" x14ac:dyDescent="0.3">
      <c r="G59"/>
      <c r="H59" s="3"/>
      <c r="I59" s="4"/>
      <c r="J59" s="4"/>
      <c r="K59" s="4"/>
      <c r="L59" s="4"/>
      <c r="M59" s="4"/>
      <c r="N59" s="4"/>
      <c r="O59" s="4"/>
    </row>
    <row r="60" spans="1:15" s="21" customFormat="1" x14ac:dyDescent="0.3">
      <c r="B60" s="121"/>
      <c r="G60"/>
      <c r="H60" s="3"/>
      <c r="I60" s="4"/>
      <c r="J60" s="4"/>
      <c r="K60" s="4"/>
      <c r="L60" s="4"/>
      <c r="M60" s="4"/>
      <c r="N60" s="4"/>
      <c r="O60" s="4"/>
    </row>
  </sheetData>
  <sheetProtection algorithmName="SHA-512" hashValue="xg+yRSrgUl36u/ehvZEJlstV3ykYvKS5wAFllq3D1/fufPH6JXyKOjl8myVwyq9A50NinJkhZzsReTEK01wpPw==" saltValue="EsOt83mi5bJ7W24Gvbth2Q==" spinCount="100000" sheet="1" formatCells="0" formatColumns="0" formatRows="0"/>
  <mergeCells count="12">
    <mergeCell ref="G41:G46"/>
    <mergeCell ref="G34:G39"/>
    <mergeCell ref="A1:C1"/>
    <mergeCell ref="C4:F4"/>
    <mergeCell ref="G4:G5"/>
    <mergeCell ref="A4:B5"/>
    <mergeCell ref="G6:G11"/>
    <mergeCell ref="G13:G18"/>
    <mergeCell ref="G20:G25"/>
    <mergeCell ref="G27:G32"/>
    <mergeCell ref="A14:A15"/>
    <mergeCell ref="A7:A8"/>
  </mergeCells>
  <conditionalFormatting sqref="G4 G6">
    <cfRule type="containsErrors" dxfId="21" priority="9">
      <formula>ISERROR(G4)</formula>
    </cfRule>
  </conditionalFormatting>
  <conditionalFormatting sqref="G13">
    <cfRule type="containsErrors" dxfId="20" priority="5">
      <formula>ISERROR(G13)</formula>
    </cfRule>
  </conditionalFormatting>
  <conditionalFormatting sqref="G20">
    <cfRule type="containsErrors" dxfId="19" priority="2">
      <formula>ISERROR(G20)</formula>
    </cfRule>
  </conditionalFormatting>
  <conditionalFormatting sqref="G27">
    <cfRule type="containsErrors" dxfId="18" priority="1">
      <formula>ISERROR(G27)</formula>
    </cfRule>
  </conditionalFormatting>
  <conditionalFormatting sqref="G34">
    <cfRule type="containsErrors" dxfId="17" priority="4">
      <formula>ISERROR(G34)</formula>
    </cfRule>
  </conditionalFormatting>
  <conditionalFormatting sqref="G41">
    <cfRule type="containsErrors" dxfId="16" priority="3">
      <formula>ISERROR(G41)</formula>
    </cfRule>
  </conditionalFormatting>
  <pageMargins left="0.31496062992125984" right="0.31496062992125984" top="0.74803149606299213" bottom="0.74803149606299213" header="0.51181102362204722" footer="0.51181102362204722"/>
  <pageSetup paperSize="9" firstPageNumber="0"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41958-2005-417E-9A69-16FAA7949A2D}">
  <sheetPr codeName="Lapa2">
    <tabColor theme="4" tint="0.59999389629810485"/>
  </sheetPr>
  <dimension ref="B1:AMJ53"/>
  <sheetViews>
    <sheetView zoomScale="80" zoomScaleNormal="80" workbookViewId="0">
      <selection activeCell="D24" sqref="D24"/>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124" t="str">
        <f>Kopsavilkums!D4</f>
        <v xml:space="preserve">SIA "_________________" </v>
      </c>
      <c r="D2" s="15"/>
      <c r="E2" s="15"/>
      <c r="F2" s="14"/>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208" t="s">
        <v>137</v>
      </c>
      <c r="C6" s="209" t="str">
        <f>Elektr_KOPSAVILKUMS!A9</f>
        <v>__.__.20__ - __.__.20__</v>
      </c>
      <c r="D6" s="209"/>
      <c r="E6" s="209"/>
      <c r="F6" s="209"/>
      <c r="G6" s="15"/>
      <c r="H6" s="15"/>
      <c r="I6" s="357" t="s">
        <v>1</v>
      </c>
      <c r="J6" s="357"/>
      <c r="K6" s="45"/>
      <c r="L6" s="358" t="s">
        <v>2</v>
      </c>
      <c r="M6" s="358"/>
    </row>
    <row r="7" spans="2:13" ht="8.25" customHeight="1" x14ac:dyDescent="0.3">
      <c r="B7" s="15"/>
      <c r="C7" s="15"/>
      <c r="D7" s="15"/>
      <c r="E7" s="15"/>
      <c r="F7" s="14"/>
      <c r="G7" s="15"/>
      <c r="H7" s="15"/>
      <c r="I7" s="15"/>
      <c r="J7" s="15"/>
      <c r="K7" s="15"/>
      <c r="L7" s="15"/>
      <c r="M7" s="15"/>
    </row>
    <row r="8" spans="2:13" ht="31.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88"/>
      <c r="D9" s="88"/>
      <c r="E9" s="88"/>
      <c r="F9" s="88"/>
      <c r="G9" s="15"/>
      <c r="H9" s="15"/>
      <c r="I9" s="18">
        <f>C9+D9</f>
        <v>0</v>
      </c>
      <c r="J9" s="18">
        <f>E9+F9</f>
        <v>0</v>
      </c>
      <c r="K9" s="15"/>
      <c r="L9" s="19" t="e">
        <f>I9/$I$26</f>
        <v>#DIV/0!</v>
      </c>
      <c r="M9" s="19" t="e">
        <f>J9/$J$27</f>
        <v>#DIV/0!</v>
      </c>
    </row>
    <row r="10" spans="2:13" s="10" customFormat="1" ht="27.75" customHeight="1" x14ac:dyDescent="0.35">
      <c r="B10" s="65" t="s">
        <v>11</v>
      </c>
      <c r="C10" s="88"/>
      <c r="D10" s="88"/>
      <c r="E10" s="88"/>
      <c r="F10" s="88"/>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88"/>
      <c r="D11" s="88"/>
      <c r="E11" s="88"/>
      <c r="F11" s="88"/>
      <c r="G11" s="15"/>
      <c r="H11" s="15"/>
      <c r="I11" s="18">
        <f t="shared" si="0"/>
        <v>0</v>
      </c>
      <c r="J11" s="18">
        <f t="shared" si="1"/>
        <v>0</v>
      </c>
      <c r="K11" s="15"/>
      <c r="L11" s="19" t="e">
        <f>I11/$I$26</f>
        <v>#DIV/0!</v>
      </c>
      <c r="M11" s="19" t="e">
        <f>J11/$J$27</f>
        <v>#DIV/0!</v>
      </c>
    </row>
    <row r="12" spans="2:13" s="10" customFormat="1" ht="27.75" customHeight="1" x14ac:dyDescent="0.35">
      <c r="B12" s="65" t="s">
        <v>56</v>
      </c>
      <c r="C12" s="88"/>
      <c r="D12" s="88"/>
      <c r="E12" s="88"/>
      <c r="F12" s="88"/>
      <c r="G12" s="15"/>
      <c r="H12" s="15"/>
      <c r="I12" s="18">
        <f t="shared" si="0"/>
        <v>0</v>
      </c>
      <c r="J12" s="18">
        <f t="shared" si="1"/>
        <v>0</v>
      </c>
      <c r="K12" s="15"/>
      <c r="L12" s="19" t="e">
        <f>I12/$I$26</f>
        <v>#DIV/0!</v>
      </c>
      <c r="M12" s="19" t="e">
        <f>J12/$J$27</f>
        <v>#DIV/0!</v>
      </c>
    </row>
    <row r="13" spans="2:13" s="10" customFormat="1" ht="21" customHeight="1" x14ac:dyDescent="0.35">
      <c r="B13" s="66" t="s">
        <v>73</v>
      </c>
      <c r="C13" s="74">
        <f>Elektr_KOPSAVILKUMS!C11</f>
        <v>0</v>
      </c>
      <c r="D13" s="74">
        <f>Elektr_KOPSAVILKUMS!D11</f>
        <v>0</v>
      </c>
      <c r="E13" s="74">
        <f>Elektr_KOPSAVILKUMS!E11</f>
        <v>0</v>
      </c>
      <c r="F13" s="74">
        <f>Elektr_KOPSAVILKUMS!F11</f>
        <v>0</v>
      </c>
      <c r="G13" s="15"/>
      <c r="H13" s="15"/>
      <c r="I13" s="18">
        <f t="shared" si="0"/>
        <v>0</v>
      </c>
      <c r="J13" s="18">
        <f t="shared" si="1"/>
        <v>0</v>
      </c>
      <c r="K13" s="15"/>
      <c r="L13" s="19" t="e">
        <f>I13/$I$26</f>
        <v>#DIV/0!</v>
      </c>
      <c r="M13" s="19" t="e">
        <f>J13/$J$27</f>
        <v>#DIV/0!</v>
      </c>
    </row>
    <row r="14" spans="2:13" s="10" customFormat="1" ht="32.25" customHeight="1" x14ac:dyDescent="0.35">
      <c r="B14" s="66" t="s">
        <v>71</v>
      </c>
      <c r="C14" s="74">
        <f>Iepirktā_ūdens_izm!C9</f>
        <v>0</v>
      </c>
      <c r="D14" s="74" t="s">
        <v>13</v>
      </c>
      <c r="E14" s="74" t="s">
        <v>13</v>
      </c>
      <c r="F14" s="74" t="s">
        <v>13</v>
      </c>
      <c r="G14" s="15"/>
      <c r="H14" s="15"/>
      <c r="I14" s="18">
        <f>C14</f>
        <v>0</v>
      </c>
      <c r="J14" s="18" t="s">
        <v>13</v>
      </c>
      <c r="K14" s="15"/>
      <c r="L14" s="19" t="e">
        <f t="shared" ref="L14" si="2">I14/$I$26</f>
        <v>#DIV/0!</v>
      </c>
      <c r="M14" s="19" t="s">
        <v>13</v>
      </c>
    </row>
    <row r="15" spans="2:13" s="10" customFormat="1" ht="29.15" customHeight="1" x14ac:dyDescent="0.35">
      <c r="B15" s="66" t="s">
        <v>72</v>
      </c>
      <c r="C15" s="74" t="s">
        <v>13</v>
      </c>
      <c r="D15" s="74" t="s">
        <v>13</v>
      </c>
      <c r="E15" s="74" t="s">
        <v>13</v>
      </c>
      <c r="F15" s="74">
        <f>Attīrīšanai_novad_notekūd_izm!C9</f>
        <v>0</v>
      </c>
      <c r="G15" s="15"/>
      <c r="H15" s="15"/>
      <c r="I15" s="18" t="s">
        <v>13</v>
      </c>
      <c r="J15" s="18">
        <f>F15</f>
        <v>0</v>
      </c>
      <c r="K15" s="15"/>
      <c r="L15" s="19" t="s">
        <v>13</v>
      </c>
      <c r="M15" s="19" t="e">
        <f t="shared" ref="M15" si="3">J15/$J$27</f>
        <v>#DIV/0!</v>
      </c>
    </row>
    <row r="16" spans="2:13" ht="27" customHeight="1" x14ac:dyDescent="0.35">
      <c r="B16" s="64" t="s">
        <v>183</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88"/>
      <c r="D17" s="88"/>
      <c r="E17" s="88"/>
      <c r="F17" s="88"/>
      <c r="G17" s="15"/>
      <c r="H17" s="20"/>
      <c r="I17" s="18">
        <f t="shared" si="0"/>
        <v>0</v>
      </c>
      <c r="J17" s="18">
        <f t="shared" si="1"/>
        <v>0</v>
      </c>
      <c r="K17" s="15"/>
      <c r="L17" s="19" t="e">
        <f>I17/$I$26</f>
        <v>#DIV/0!</v>
      </c>
      <c r="M17" s="19" t="e">
        <f>J17/$J$27</f>
        <v>#DIV/0!</v>
      </c>
    </row>
    <row r="18" spans="2:13" s="10" customFormat="1" ht="24" customHeight="1" x14ac:dyDescent="0.35">
      <c r="B18" s="64" t="s">
        <v>15</v>
      </c>
      <c r="C18" s="88"/>
      <c r="D18" s="88"/>
      <c r="E18" s="88"/>
      <c r="F18" s="88"/>
      <c r="G18" s="15"/>
      <c r="H18" s="15"/>
      <c r="I18" s="18">
        <f t="shared" si="0"/>
        <v>0</v>
      </c>
      <c r="J18" s="18">
        <f t="shared" si="1"/>
        <v>0</v>
      </c>
      <c r="K18" s="15"/>
      <c r="L18" s="19" t="e">
        <f>I18/$I$26</f>
        <v>#DIV/0!</v>
      </c>
      <c r="M18" s="19" t="e">
        <f>J18/$J$27</f>
        <v>#DIV/0!</v>
      </c>
    </row>
    <row r="19" spans="2:13" s="10" customFormat="1" ht="24" customHeight="1" x14ac:dyDescent="0.35">
      <c r="B19" s="64" t="s">
        <v>16</v>
      </c>
      <c r="C19" s="88"/>
      <c r="D19" s="88"/>
      <c r="E19" s="88"/>
      <c r="F19" s="88"/>
      <c r="G19" s="15"/>
      <c r="H19" s="15"/>
      <c r="I19" s="18">
        <f t="shared" si="0"/>
        <v>0</v>
      </c>
      <c r="J19" s="18">
        <f t="shared" si="1"/>
        <v>0</v>
      </c>
      <c r="K19" s="15"/>
      <c r="L19" s="19" t="e">
        <f>I19/$I$26</f>
        <v>#DIV/0!</v>
      </c>
      <c r="M19" s="19" t="e">
        <f>J19/$J$27</f>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J20/$J$27</f>
        <v>#DIV/0!</v>
      </c>
    </row>
    <row r="21" spans="2:13" s="10" customFormat="1" ht="24" customHeight="1" x14ac:dyDescent="0.35">
      <c r="B21" s="65" t="s">
        <v>124</v>
      </c>
      <c r="C21" s="237"/>
      <c r="D21" s="237"/>
      <c r="E21" s="237"/>
      <c r="F21" s="237"/>
      <c r="G21" s="15"/>
      <c r="H21" s="15"/>
      <c r="I21" s="18"/>
      <c r="J21" s="18"/>
      <c r="K21" s="15"/>
      <c r="L21" s="19"/>
      <c r="M21" s="19"/>
    </row>
    <row r="22" spans="2:13" s="10" customFormat="1" ht="26.25" customHeight="1" x14ac:dyDescent="0.35">
      <c r="B22" s="68" t="s">
        <v>84</v>
      </c>
      <c r="C22" s="238">
        <f>ROUND(C20*C21,0)</f>
        <v>0</v>
      </c>
      <c r="D22" s="238" t="e">
        <f>ROUND(D20*D21,0)</f>
        <v>#DIV/0!</v>
      </c>
      <c r="E22" s="238">
        <f>ROUND(E20*E21,0)</f>
        <v>0</v>
      </c>
      <c r="F22" s="238">
        <f>ROUND(F20*F21,0)</f>
        <v>0</v>
      </c>
      <c r="I22" s="18" t="e">
        <f>ROUND(I20*C21,0)</f>
        <v>#DIV/0!</v>
      </c>
      <c r="J22" s="18">
        <f>ROUND(J20*E21,0)</f>
        <v>0</v>
      </c>
      <c r="K22" s="15"/>
      <c r="L22" s="19" t="e">
        <f>I22/$I$26</f>
        <v>#DIV/0!</v>
      </c>
      <c r="M22" s="19" t="e">
        <f>J22/$J$27</f>
        <v>#DIV/0!</v>
      </c>
    </row>
    <row r="23" spans="2:13" s="10" customFormat="1" ht="17" x14ac:dyDescent="0.35">
      <c r="B23" s="64" t="s">
        <v>79</v>
      </c>
      <c r="C23" s="88"/>
      <c r="D23" s="88"/>
      <c r="E23" s="88"/>
      <c r="F23" s="88"/>
      <c r="G23" s="15"/>
      <c r="H23" s="15"/>
      <c r="I23" s="18">
        <f>C23+D23</f>
        <v>0</v>
      </c>
      <c r="J23" s="18">
        <f>D23+E23</f>
        <v>0</v>
      </c>
      <c r="K23" s="15"/>
      <c r="L23" s="19" t="e">
        <f t="shared" ref="L23" si="4">I23/$I$26</f>
        <v>#DIV/0!</v>
      </c>
      <c r="M23" s="19" t="e">
        <f t="shared" ref="M23" si="5">J23/$J$27</f>
        <v>#DIV/0!</v>
      </c>
    </row>
    <row r="24" spans="2:13" s="10" customFormat="1" ht="17.5" x14ac:dyDescent="0.35">
      <c r="B24" s="69" t="s">
        <v>85</v>
      </c>
      <c r="C24" s="75">
        <f>ROUND(C20+C22+C23,0)</f>
        <v>0</v>
      </c>
      <c r="D24" s="75" t="e">
        <f t="shared" ref="D24:E24" si="6">ROUND(D20+D22+D23,0)</f>
        <v>#DIV/0!</v>
      </c>
      <c r="E24" s="75">
        <f t="shared" si="6"/>
        <v>0</v>
      </c>
      <c r="F24" s="75">
        <f>ROUND(F20+F22+F23,0)</f>
        <v>0</v>
      </c>
      <c r="G24" s="15"/>
      <c r="H24" s="15"/>
      <c r="I24" s="18" t="e">
        <f>I20+I22+I23</f>
        <v>#DIV/0!</v>
      </c>
      <c r="J24" s="18">
        <f>J20+J22+J23</f>
        <v>0</v>
      </c>
      <c r="K24" s="15"/>
      <c r="L24" s="19" t="e">
        <f>I24/$I$26</f>
        <v>#DIV/0!</v>
      </c>
      <c r="M24" s="19" t="e">
        <f>J24/$J$27</f>
        <v>#DIV/0!</v>
      </c>
    </row>
    <row r="25" spans="2:13" s="10" customFormat="1" ht="28.5" customHeight="1" x14ac:dyDescent="0.3">
      <c r="B25" s="70" t="s">
        <v>18</v>
      </c>
      <c r="C25" s="89"/>
      <c r="D25" s="74" t="s">
        <v>13</v>
      </c>
      <c r="E25" s="74" t="s">
        <v>13</v>
      </c>
      <c r="F25" s="74" t="s">
        <v>13</v>
      </c>
      <c r="G25" s="15"/>
      <c r="H25" s="15"/>
      <c r="I25" s="1"/>
      <c r="J25" s="1"/>
      <c r="K25" s="15"/>
      <c r="L25" s="17"/>
      <c r="M25" s="17"/>
    </row>
    <row r="26" spans="2:13" s="10" customFormat="1" ht="28.5" customHeight="1" x14ac:dyDescent="0.35">
      <c r="B26" s="71" t="s">
        <v>19</v>
      </c>
      <c r="C26" s="74" t="s">
        <v>13</v>
      </c>
      <c r="D26" s="89"/>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89"/>
      <c r="F27" s="89"/>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48" t="e">
        <f>C32</f>
        <v>#DIV/0!</v>
      </c>
      <c r="J30" s="48" t="e">
        <f>E32</f>
        <v>#DIV/0!</v>
      </c>
      <c r="K30" s="15"/>
      <c r="L30" s="17"/>
      <c r="M30" s="17"/>
    </row>
    <row r="31" spans="2:13" s="10" customFormat="1" ht="27.75" customHeight="1" x14ac:dyDescent="0.3">
      <c r="B31" s="24"/>
      <c r="C31" s="355" t="s">
        <v>25</v>
      </c>
      <c r="D31" s="355"/>
      <c r="E31" s="355" t="s">
        <v>26</v>
      </c>
      <c r="F31" s="355"/>
      <c r="G31" s="15"/>
      <c r="H31" s="15"/>
      <c r="I31" s="15"/>
      <c r="J31" s="15"/>
      <c r="K31" s="15"/>
      <c r="L31" s="15"/>
      <c r="M31" s="15"/>
    </row>
    <row r="32" spans="2:13" s="10" customFormat="1" ht="15" x14ac:dyDescent="0.3">
      <c r="B32" s="26" t="s">
        <v>27</v>
      </c>
      <c r="C32" s="359" t="e">
        <f>C30+D30</f>
        <v>#DIV/0!</v>
      </c>
      <c r="D32" s="359"/>
      <c r="E32" s="359" t="e">
        <f>E30+F30</f>
        <v>#DIV/0!</v>
      </c>
      <c r="F32" s="359"/>
      <c r="G32" s="15"/>
      <c r="H32" s="15"/>
      <c r="I32" s="15"/>
      <c r="J32" s="15"/>
      <c r="K32" s="15"/>
      <c r="L32" s="15"/>
      <c r="M32" s="15"/>
    </row>
    <row r="33" spans="2:1024" s="10" customFormat="1" ht="27" customHeight="1" x14ac:dyDescent="0.3">
      <c r="B33" s="24"/>
      <c r="C33" s="355" t="s">
        <v>28</v>
      </c>
      <c r="D33" s="355"/>
      <c r="E33" s="355"/>
      <c r="F33" s="355"/>
      <c r="G33" s="15"/>
      <c r="H33" s="15"/>
      <c r="I33" s="15"/>
      <c r="J33" s="15"/>
      <c r="K33" s="15"/>
      <c r="L33" s="15"/>
      <c r="M33" s="15"/>
    </row>
    <row r="34" spans="2:1024" s="10" customFormat="1" ht="15" x14ac:dyDescent="0.3">
      <c r="B34" s="26" t="s">
        <v>27</v>
      </c>
      <c r="C34" s="356" t="e">
        <f>C32+E32</f>
        <v>#DIV/0!</v>
      </c>
      <c r="D34" s="356"/>
      <c r="E34" s="356"/>
      <c r="F34" s="356"/>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B42" s="9"/>
      <c r="G42" s="3"/>
      <c r="H42" s="6"/>
      <c r="I42" s="6"/>
    </row>
    <row r="43" spans="2:1024" s="3" customFormat="1" x14ac:dyDescent="0.3">
      <c r="B43" s="10"/>
      <c r="C43" s="10"/>
      <c r="D43" s="10"/>
      <c r="E43" s="10"/>
      <c r="F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10"/>
      <c r="NH43" s="10"/>
      <c r="NI43" s="10"/>
      <c r="NJ43" s="10"/>
      <c r="NK43" s="10"/>
      <c r="NL43" s="10"/>
      <c r="NM43" s="10"/>
      <c r="NN43" s="10"/>
      <c r="NO43" s="10"/>
      <c r="NP43" s="10"/>
      <c r="NQ43" s="10"/>
      <c r="NR43" s="10"/>
      <c r="NS43" s="10"/>
      <c r="NT43" s="10"/>
      <c r="NU43" s="10"/>
      <c r="NV43" s="10"/>
      <c r="NW43" s="10"/>
      <c r="NX43" s="10"/>
      <c r="NY43" s="10"/>
      <c r="NZ43" s="10"/>
      <c r="OA43" s="10"/>
      <c r="OB43" s="10"/>
      <c r="OC43" s="10"/>
      <c r="OD43" s="10"/>
      <c r="OE43" s="10"/>
      <c r="OF43" s="10"/>
      <c r="OG43" s="10"/>
      <c r="OH43" s="10"/>
      <c r="OI43" s="10"/>
      <c r="OJ43" s="10"/>
      <c r="OK43" s="10"/>
      <c r="OL43" s="10"/>
      <c r="OM43" s="10"/>
      <c r="ON43" s="10"/>
      <c r="OO43" s="10"/>
      <c r="OP43" s="10"/>
      <c r="OQ43" s="10"/>
      <c r="OR43" s="10"/>
      <c r="OS43" s="10"/>
      <c r="OT43" s="10"/>
      <c r="OU43" s="10"/>
      <c r="OV43" s="10"/>
      <c r="OW43" s="10"/>
      <c r="OX43" s="10"/>
      <c r="OY43" s="10"/>
      <c r="OZ43" s="10"/>
      <c r="PA43" s="10"/>
      <c r="PB43" s="10"/>
      <c r="PC43" s="10"/>
      <c r="PD43" s="10"/>
      <c r="PE43" s="10"/>
      <c r="PF43" s="10"/>
      <c r="PG43" s="10"/>
      <c r="PH43" s="10"/>
      <c r="PI43" s="10"/>
      <c r="PJ43" s="10"/>
      <c r="PK43" s="10"/>
      <c r="PL43" s="10"/>
      <c r="PM43" s="10"/>
      <c r="PN43" s="10"/>
      <c r="PO43" s="10"/>
      <c r="PP43" s="10"/>
      <c r="PQ43" s="10"/>
      <c r="PR43" s="10"/>
      <c r="PS43" s="10"/>
      <c r="PT43" s="10"/>
      <c r="PU43" s="10"/>
      <c r="PV43" s="10"/>
      <c r="PW43" s="10"/>
      <c r="PX43" s="10"/>
      <c r="PY43" s="10"/>
      <c r="PZ43" s="10"/>
      <c r="QA43" s="10"/>
      <c r="QB43" s="10"/>
      <c r="QC43" s="10"/>
      <c r="QD43" s="10"/>
      <c r="QE43" s="10"/>
      <c r="QF43" s="10"/>
      <c r="QG43" s="10"/>
      <c r="QH43" s="10"/>
      <c r="QI43" s="10"/>
      <c r="QJ43" s="10"/>
      <c r="QK43" s="10"/>
      <c r="QL43" s="10"/>
      <c r="QM43" s="10"/>
      <c r="QN43" s="10"/>
      <c r="QO43" s="10"/>
      <c r="QP43" s="10"/>
      <c r="QQ43" s="10"/>
      <c r="QR43" s="10"/>
      <c r="QS43" s="10"/>
      <c r="QT43" s="10"/>
      <c r="QU43" s="10"/>
      <c r="QV43" s="10"/>
      <c r="QW43" s="10"/>
      <c r="QX43" s="10"/>
      <c r="QY43" s="10"/>
      <c r="QZ43" s="10"/>
      <c r="RA43" s="10"/>
      <c r="RB43" s="10"/>
      <c r="RC43" s="10"/>
      <c r="RD43" s="10"/>
      <c r="RE43" s="10"/>
      <c r="RF43" s="10"/>
      <c r="RG43" s="10"/>
      <c r="RH43" s="10"/>
      <c r="RI43" s="10"/>
      <c r="RJ43" s="10"/>
      <c r="RK43" s="10"/>
      <c r="RL43" s="10"/>
      <c r="RM43" s="10"/>
      <c r="RN43" s="10"/>
      <c r="RO43" s="10"/>
      <c r="RP43" s="10"/>
      <c r="RQ43" s="10"/>
      <c r="RR43" s="10"/>
      <c r="RS43" s="10"/>
      <c r="RT43" s="10"/>
      <c r="RU43" s="10"/>
      <c r="RV43" s="10"/>
      <c r="RW43" s="10"/>
      <c r="RX43" s="10"/>
      <c r="RY43" s="10"/>
      <c r="RZ43" s="10"/>
      <c r="SA43" s="10"/>
      <c r="SB43" s="10"/>
      <c r="SC43" s="10"/>
      <c r="SD43" s="10"/>
      <c r="SE43" s="10"/>
      <c r="SF43" s="10"/>
      <c r="SG43" s="10"/>
      <c r="SH43" s="10"/>
      <c r="SI43" s="10"/>
      <c r="SJ43" s="10"/>
      <c r="SK43" s="10"/>
      <c r="SL43" s="10"/>
      <c r="SM43" s="10"/>
      <c r="SN43" s="10"/>
      <c r="SO43" s="10"/>
      <c r="SP43" s="10"/>
      <c r="SQ43" s="10"/>
      <c r="SR43" s="10"/>
      <c r="SS43" s="10"/>
      <c r="ST43" s="10"/>
      <c r="SU43" s="10"/>
      <c r="SV43" s="10"/>
      <c r="SW43" s="10"/>
      <c r="SX43" s="10"/>
      <c r="SY43" s="10"/>
      <c r="SZ43" s="10"/>
      <c r="TA43" s="10"/>
      <c r="TB43" s="10"/>
      <c r="TC43" s="10"/>
      <c r="TD43" s="10"/>
      <c r="TE43" s="10"/>
      <c r="TF43" s="10"/>
      <c r="TG43" s="10"/>
      <c r="TH43" s="10"/>
      <c r="TI43" s="10"/>
      <c r="TJ43" s="10"/>
      <c r="TK43" s="10"/>
      <c r="TL43" s="10"/>
      <c r="TM43" s="10"/>
      <c r="TN43" s="10"/>
      <c r="TO43" s="10"/>
      <c r="TP43" s="10"/>
      <c r="TQ43" s="10"/>
      <c r="TR43" s="10"/>
      <c r="TS43" s="10"/>
      <c r="TT43" s="10"/>
      <c r="TU43" s="10"/>
      <c r="TV43" s="10"/>
      <c r="TW43" s="10"/>
      <c r="TX43" s="10"/>
      <c r="TY43" s="10"/>
      <c r="TZ43" s="10"/>
      <c r="UA43" s="10"/>
      <c r="UB43" s="10"/>
      <c r="UC43" s="10"/>
      <c r="UD43" s="10"/>
      <c r="UE43" s="10"/>
      <c r="UF43" s="10"/>
      <c r="UG43" s="10"/>
      <c r="UH43" s="10"/>
      <c r="UI43" s="10"/>
      <c r="UJ43" s="10"/>
      <c r="UK43" s="10"/>
      <c r="UL43" s="10"/>
      <c r="UM43" s="10"/>
      <c r="UN43" s="10"/>
      <c r="UO43" s="10"/>
      <c r="UP43" s="10"/>
      <c r="UQ43" s="10"/>
      <c r="UR43" s="10"/>
      <c r="US43" s="10"/>
      <c r="UT43" s="10"/>
      <c r="UU43" s="10"/>
      <c r="UV43" s="10"/>
      <c r="UW43" s="10"/>
      <c r="UX43" s="10"/>
      <c r="UY43" s="10"/>
      <c r="UZ43" s="10"/>
      <c r="VA43" s="10"/>
      <c r="VB43" s="10"/>
      <c r="VC43" s="10"/>
      <c r="VD43" s="10"/>
      <c r="VE43" s="10"/>
      <c r="VF43" s="10"/>
      <c r="VG43" s="10"/>
      <c r="VH43" s="10"/>
      <c r="VI43" s="10"/>
      <c r="VJ43" s="10"/>
      <c r="VK43" s="10"/>
      <c r="VL43" s="10"/>
      <c r="VM43" s="10"/>
      <c r="VN43" s="10"/>
      <c r="VO43" s="10"/>
      <c r="VP43" s="10"/>
      <c r="VQ43" s="10"/>
      <c r="VR43" s="10"/>
      <c r="VS43" s="10"/>
      <c r="VT43" s="10"/>
      <c r="VU43" s="10"/>
      <c r="VV43" s="10"/>
      <c r="VW43" s="10"/>
      <c r="VX43" s="10"/>
      <c r="VY43" s="10"/>
      <c r="VZ43" s="10"/>
      <c r="WA43" s="10"/>
      <c r="WB43" s="10"/>
      <c r="WC43" s="10"/>
      <c r="WD43" s="10"/>
      <c r="WE43" s="10"/>
      <c r="WF43" s="10"/>
      <c r="WG43" s="10"/>
      <c r="WH43" s="10"/>
      <c r="WI43" s="10"/>
      <c r="WJ43" s="10"/>
      <c r="WK43" s="10"/>
      <c r="WL43" s="10"/>
      <c r="WM43" s="10"/>
      <c r="WN43" s="10"/>
      <c r="WO43" s="10"/>
      <c r="WP43" s="10"/>
      <c r="WQ43" s="10"/>
      <c r="WR43" s="10"/>
      <c r="WS43" s="10"/>
      <c r="WT43" s="10"/>
      <c r="WU43" s="10"/>
      <c r="WV43" s="10"/>
      <c r="WW43" s="10"/>
      <c r="WX43" s="10"/>
      <c r="WY43" s="10"/>
      <c r="WZ43" s="10"/>
      <c r="XA43" s="10"/>
      <c r="XB43" s="10"/>
      <c r="XC43" s="10"/>
      <c r="XD43" s="10"/>
      <c r="XE43" s="10"/>
      <c r="XF43" s="10"/>
      <c r="XG43" s="10"/>
      <c r="XH43" s="10"/>
      <c r="XI43" s="10"/>
      <c r="XJ43" s="10"/>
      <c r="XK43" s="10"/>
      <c r="XL43" s="10"/>
      <c r="XM43" s="10"/>
      <c r="XN43" s="10"/>
      <c r="XO43" s="10"/>
      <c r="XP43" s="10"/>
      <c r="XQ43" s="10"/>
      <c r="XR43" s="10"/>
      <c r="XS43" s="10"/>
      <c r="XT43" s="10"/>
      <c r="XU43" s="10"/>
      <c r="XV43" s="10"/>
      <c r="XW43" s="10"/>
      <c r="XX43" s="10"/>
      <c r="XY43" s="10"/>
      <c r="XZ43" s="10"/>
      <c r="YA43" s="10"/>
      <c r="YB43" s="10"/>
      <c r="YC43" s="10"/>
      <c r="YD43" s="10"/>
      <c r="YE43" s="10"/>
      <c r="YF43" s="10"/>
      <c r="YG43" s="10"/>
      <c r="YH43" s="10"/>
      <c r="YI43" s="10"/>
      <c r="YJ43" s="10"/>
      <c r="YK43" s="10"/>
      <c r="YL43" s="10"/>
      <c r="YM43" s="10"/>
      <c r="YN43" s="10"/>
      <c r="YO43" s="10"/>
      <c r="YP43" s="10"/>
      <c r="YQ43" s="10"/>
      <c r="YR43" s="10"/>
      <c r="YS43" s="10"/>
      <c r="YT43" s="10"/>
      <c r="YU43" s="10"/>
      <c r="YV43" s="10"/>
      <c r="YW43" s="10"/>
      <c r="YX43" s="10"/>
      <c r="YY43" s="10"/>
      <c r="YZ43" s="10"/>
      <c r="ZA43" s="10"/>
      <c r="ZB43" s="10"/>
      <c r="ZC43" s="10"/>
      <c r="ZD43" s="10"/>
      <c r="ZE43" s="10"/>
      <c r="ZF43" s="10"/>
      <c r="ZG43" s="10"/>
      <c r="ZH43" s="10"/>
      <c r="ZI43" s="10"/>
      <c r="ZJ43" s="10"/>
      <c r="ZK43" s="10"/>
      <c r="ZL43" s="10"/>
      <c r="ZM43" s="10"/>
      <c r="ZN43" s="10"/>
      <c r="ZO43" s="10"/>
      <c r="ZP43" s="10"/>
      <c r="ZQ43" s="10"/>
      <c r="ZR43" s="10"/>
      <c r="ZS43" s="10"/>
      <c r="ZT43" s="10"/>
      <c r="ZU43" s="10"/>
      <c r="ZV43" s="10"/>
      <c r="ZW43" s="10"/>
      <c r="ZX43" s="10"/>
      <c r="ZY43" s="10"/>
      <c r="ZZ43" s="10"/>
      <c r="AAA43" s="10"/>
      <c r="AAB43" s="10"/>
      <c r="AAC43" s="10"/>
      <c r="AAD43" s="10"/>
      <c r="AAE43" s="10"/>
      <c r="AAF43" s="10"/>
      <c r="AAG43" s="10"/>
      <c r="AAH43" s="10"/>
      <c r="AAI43" s="10"/>
      <c r="AAJ43" s="10"/>
      <c r="AAK43" s="10"/>
      <c r="AAL43" s="10"/>
      <c r="AAM43" s="10"/>
      <c r="AAN43" s="10"/>
      <c r="AAO43" s="10"/>
      <c r="AAP43" s="10"/>
      <c r="AAQ43" s="10"/>
      <c r="AAR43" s="10"/>
      <c r="AAS43" s="10"/>
      <c r="AAT43" s="10"/>
      <c r="AAU43" s="10"/>
      <c r="AAV43" s="10"/>
      <c r="AAW43" s="10"/>
      <c r="AAX43" s="10"/>
      <c r="AAY43" s="10"/>
      <c r="AAZ43" s="10"/>
      <c r="ABA43" s="10"/>
      <c r="ABB43" s="10"/>
      <c r="ABC43" s="10"/>
      <c r="ABD43" s="10"/>
      <c r="ABE43" s="10"/>
      <c r="ABF43" s="10"/>
      <c r="ABG43" s="10"/>
      <c r="ABH43" s="10"/>
      <c r="ABI43" s="10"/>
      <c r="ABJ43" s="10"/>
      <c r="ABK43" s="10"/>
      <c r="ABL43" s="10"/>
      <c r="ABM43" s="10"/>
      <c r="ABN43" s="10"/>
      <c r="ABO43" s="10"/>
      <c r="ABP43" s="10"/>
      <c r="ABQ43" s="10"/>
      <c r="ABR43" s="10"/>
      <c r="ABS43" s="10"/>
      <c r="ABT43" s="10"/>
      <c r="ABU43" s="10"/>
      <c r="ABV43" s="10"/>
      <c r="ABW43" s="10"/>
      <c r="ABX43" s="10"/>
      <c r="ABY43" s="10"/>
      <c r="ABZ43" s="10"/>
      <c r="ACA43" s="10"/>
      <c r="ACB43" s="10"/>
      <c r="ACC43" s="10"/>
      <c r="ACD43" s="10"/>
      <c r="ACE43" s="10"/>
      <c r="ACF43" s="10"/>
      <c r="ACG43" s="10"/>
      <c r="ACH43" s="10"/>
      <c r="ACI43" s="10"/>
      <c r="ACJ43" s="10"/>
      <c r="ACK43" s="10"/>
      <c r="ACL43" s="10"/>
      <c r="ACM43" s="10"/>
      <c r="ACN43" s="10"/>
      <c r="ACO43" s="10"/>
      <c r="ACP43" s="10"/>
      <c r="ACQ43" s="10"/>
      <c r="ACR43" s="10"/>
      <c r="ACS43" s="10"/>
      <c r="ACT43" s="10"/>
      <c r="ACU43" s="10"/>
      <c r="ACV43" s="10"/>
      <c r="ACW43" s="10"/>
      <c r="ACX43" s="10"/>
      <c r="ACY43" s="10"/>
      <c r="ACZ43" s="10"/>
      <c r="ADA43" s="10"/>
      <c r="ADB43" s="10"/>
      <c r="ADC43" s="10"/>
      <c r="ADD43" s="10"/>
      <c r="ADE43" s="10"/>
      <c r="ADF43" s="10"/>
      <c r="ADG43" s="10"/>
      <c r="ADH43" s="10"/>
      <c r="ADI43" s="10"/>
      <c r="ADJ43" s="10"/>
      <c r="ADK43" s="10"/>
      <c r="ADL43" s="10"/>
      <c r="ADM43" s="10"/>
      <c r="ADN43" s="10"/>
      <c r="ADO43" s="10"/>
      <c r="ADP43" s="10"/>
      <c r="ADQ43" s="10"/>
      <c r="ADR43" s="10"/>
      <c r="ADS43" s="10"/>
      <c r="ADT43" s="10"/>
      <c r="ADU43" s="10"/>
      <c r="ADV43" s="10"/>
      <c r="ADW43" s="10"/>
      <c r="ADX43" s="10"/>
      <c r="ADY43" s="10"/>
      <c r="ADZ43" s="10"/>
      <c r="AEA43" s="10"/>
      <c r="AEB43" s="10"/>
      <c r="AEC43" s="10"/>
      <c r="AED43" s="10"/>
      <c r="AEE43" s="10"/>
      <c r="AEF43" s="10"/>
      <c r="AEG43" s="10"/>
      <c r="AEH43" s="10"/>
      <c r="AEI43" s="10"/>
      <c r="AEJ43" s="10"/>
      <c r="AEK43" s="10"/>
      <c r="AEL43" s="10"/>
      <c r="AEM43" s="10"/>
      <c r="AEN43" s="10"/>
      <c r="AEO43" s="10"/>
      <c r="AEP43" s="10"/>
      <c r="AEQ43" s="10"/>
      <c r="AER43" s="10"/>
      <c r="AES43" s="10"/>
      <c r="AET43" s="10"/>
      <c r="AEU43" s="10"/>
      <c r="AEV43" s="10"/>
      <c r="AEW43" s="10"/>
      <c r="AEX43" s="10"/>
      <c r="AEY43" s="10"/>
      <c r="AEZ43" s="10"/>
      <c r="AFA43" s="10"/>
      <c r="AFB43" s="10"/>
      <c r="AFC43" s="10"/>
      <c r="AFD43" s="10"/>
      <c r="AFE43" s="10"/>
      <c r="AFF43" s="10"/>
      <c r="AFG43" s="10"/>
      <c r="AFH43" s="10"/>
      <c r="AFI43" s="10"/>
      <c r="AFJ43" s="10"/>
      <c r="AFK43" s="10"/>
      <c r="AFL43" s="10"/>
      <c r="AFM43" s="10"/>
      <c r="AFN43" s="10"/>
      <c r="AFO43" s="10"/>
      <c r="AFP43" s="10"/>
      <c r="AFQ43" s="10"/>
      <c r="AFR43" s="10"/>
      <c r="AFS43" s="10"/>
      <c r="AFT43" s="10"/>
      <c r="AFU43" s="10"/>
      <c r="AFV43" s="10"/>
      <c r="AFW43" s="10"/>
      <c r="AFX43" s="10"/>
      <c r="AFY43" s="10"/>
      <c r="AFZ43" s="10"/>
      <c r="AGA43" s="10"/>
      <c r="AGB43" s="10"/>
      <c r="AGC43" s="10"/>
      <c r="AGD43" s="10"/>
      <c r="AGE43" s="10"/>
      <c r="AGF43" s="10"/>
      <c r="AGG43" s="10"/>
      <c r="AGH43" s="10"/>
      <c r="AGI43" s="10"/>
      <c r="AGJ43" s="10"/>
      <c r="AGK43" s="10"/>
      <c r="AGL43" s="10"/>
      <c r="AGM43" s="10"/>
      <c r="AGN43" s="10"/>
      <c r="AGO43" s="10"/>
      <c r="AGP43" s="10"/>
      <c r="AGQ43" s="10"/>
      <c r="AGR43" s="10"/>
      <c r="AGS43" s="10"/>
      <c r="AGT43" s="10"/>
      <c r="AGU43" s="10"/>
      <c r="AGV43" s="10"/>
      <c r="AGW43" s="10"/>
      <c r="AGX43" s="10"/>
      <c r="AGY43" s="10"/>
      <c r="AGZ43" s="10"/>
      <c r="AHA43" s="10"/>
      <c r="AHB43" s="10"/>
      <c r="AHC43" s="10"/>
      <c r="AHD43" s="10"/>
      <c r="AHE43" s="10"/>
      <c r="AHF43" s="10"/>
      <c r="AHG43" s="10"/>
      <c r="AHH43" s="10"/>
      <c r="AHI43" s="10"/>
      <c r="AHJ43" s="10"/>
      <c r="AHK43" s="10"/>
      <c r="AHL43" s="10"/>
      <c r="AHM43" s="10"/>
      <c r="AHN43" s="10"/>
      <c r="AHO43" s="10"/>
      <c r="AHP43" s="10"/>
      <c r="AHQ43" s="10"/>
      <c r="AHR43" s="10"/>
      <c r="AHS43" s="10"/>
      <c r="AHT43" s="10"/>
      <c r="AHU43" s="10"/>
      <c r="AHV43" s="10"/>
      <c r="AHW43" s="10"/>
      <c r="AHX43" s="10"/>
      <c r="AHY43" s="10"/>
      <c r="AHZ43" s="10"/>
      <c r="AIA43" s="10"/>
      <c r="AIB43" s="10"/>
      <c r="AIC43" s="10"/>
      <c r="AID43" s="10"/>
      <c r="AIE43" s="10"/>
      <c r="AIF43" s="10"/>
      <c r="AIG43" s="10"/>
      <c r="AIH43" s="10"/>
      <c r="AII43" s="10"/>
      <c r="AIJ43" s="10"/>
      <c r="AIK43" s="10"/>
      <c r="AIL43" s="10"/>
      <c r="AIM43" s="10"/>
      <c r="AIN43" s="10"/>
      <c r="AIO43" s="10"/>
      <c r="AIP43" s="10"/>
      <c r="AIQ43" s="10"/>
      <c r="AIR43" s="10"/>
      <c r="AIS43" s="10"/>
      <c r="AIT43" s="10"/>
      <c r="AIU43" s="10"/>
      <c r="AIV43" s="10"/>
      <c r="AIW43" s="10"/>
      <c r="AIX43" s="10"/>
      <c r="AIY43" s="10"/>
      <c r="AIZ43" s="10"/>
      <c r="AJA43" s="10"/>
      <c r="AJB43" s="10"/>
      <c r="AJC43" s="10"/>
      <c r="AJD43" s="10"/>
      <c r="AJE43" s="10"/>
      <c r="AJF43" s="10"/>
      <c r="AJG43" s="10"/>
      <c r="AJH43" s="10"/>
      <c r="AJI43" s="10"/>
      <c r="AJJ43" s="10"/>
      <c r="AJK43" s="10"/>
      <c r="AJL43" s="10"/>
      <c r="AJM43" s="10"/>
      <c r="AJN43" s="10"/>
      <c r="AJO43" s="10"/>
      <c r="AJP43" s="10"/>
      <c r="AJQ43" s="10"/>
      <c r="AJR43" s="10"/>
      <c r="AJS43" s="10"/>
      <c r="AJT43" s="10"/>
      <c r="AJU43" s="10"/>
      <c r="AJV43" s="10"/>
      <c r="AJW43" s="10"/>
      <c r="AJX43" s="10"/>
      <c r="AJY43" s="10"/>
      <c r="AJZ43" s="10"/>
      <c r="AKA43" s="10"/>
      <c r="AKB43" s="10"/>
      <c r="AKC43" s="10"/>
      <c r="AKD43" s="10"/>
      <c r="AKE43" s="10"/>
      <c r="AKF43" s="10"/>
      <c r="AKG43" s="10"/>
      <c r="AKH43" s="10"/>
      <c r="AKI43" s="10"/>
      <c r="AKJ43" s="10"/>
      <c r="AKK43" s="10"/>
      <c r="AKL43" s="10"/>
      <c r="AKM43" s="10"/>
      <c r="AKN43" s="10"/>
      <c r="AKO43" s="10"/>
      <c r="AKP43" s="10"/>
      <c r="AKQ43" s="10"/>
      <c r="AKR43" s="10"/>
      <c r="AKS43" s="10"/>
      <c r="AKT43" s="10"/>
      <c r="AKU43" s="10"/>
      <c r="AKV43" s="10"/>
      <c r="AKW43" s="10"/>
      <c r="AKX43" s="10"/>
      <c r="AKY43" s="10"/>
      <c r="AKZ43" s="10"/>
      <c r="ALA43" s="10"/>
      <c r="ALB43" s="10"/>
      <c r="ALC43" s="10"/>
      <c r="ALD43" s="10"/>
      <c r="ALE43" s="10"/>
      <c r="ALF43" s="10"/>
      <c r="ALG43" s="10"/>
      <c r="ALH43" s="10"/>
      <c r="ALI43" s="10"/>
      <c r="ALJ43" s="10"/>
      <c r="ALK43" s="10"/>
      <c r="ALL43" s="10"/>
      <c r="ALM43" s="10"/>
      <c r="ALN43" s="10"/>
      <c r="ALO43" s="10"/>
      <c r="ALP43" s="10"/>
      <c r="ALQ43" s="10"/>
      <c r="ALR43" s="10"/>
      <c r="ALS43" s="10"/>
      <c r="ALT43" s="10"/>
      <c r="ALU43" s="10"/>
      <c r="ALV43" s="10"/>
      <c r="ALW43" s="10"/>
      <c r="ALX43" s="10"/>
      <c r="ALY43" s="10"/>
      <c r="ALZ43" s="10"/>
      <c r="AMA43" s="10"/>
      <c r="AMB43" s="10"/>
      <c r="AMC43" s="10"/>
      <c r="AMD43" s="10"/>
      <c r="AME43" s="10"/>
      <c r="AMF43" s="10"/>
      <c r="AMG43" s="10"/>
      <c r="AMH43" s="10"/>
      <c r="AMI43" s="10"/>
      <c r="AMJ43" s="10"/>
    </row>
    <row r="44" spans="2:1024" s="3" customFormat="1" x14ac:dyDescent="0.3">
      <c r="B44" s="10"/>
      <c r="C44" s="10"/>
      <c r="D44" s="10"/>
      <c r="E44" s="10"/>
      <c r="F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row>
    <row r="45" spans="2:1024" s="3" customFormat="1" x14ac:dyDescent="0.3">
      <c r="B45" s="10"/>
      <c r="C45" s="10"/>
      <c r="D45" s="10"/>
      <c r="E45" s="10"/>
      <c r="F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row>
    <row r="46" spans="2:1024" s="3" customFormat="1" x14ac:dyDescent="0.3">
      <c r="B46" s="10"/>
      <c r="C46" s="10"/>
      <c r="D46" s="10"/>
      <c r="E46" s="10"/>
      <c r="F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c r="QB46" s="10"/>
      <c r="QC46" s="10"/>
      <c r="QD46" s="10"/>
      <c r="QE46" s="10"/>
      <c r="QF46" s="10"/>
      <c r="QG46" s="10"/>
      <c r="QH46" s="10"/>
      <c r="QI46" s="10"/>
      <c r="QJ46" s="10"/>
      <c r="QK46" s="10"/>
      <c r="QL46" s="10"/>
      <c r="QM46" s="10"/>
      <c r="QN46" s="10"/>
      <c r="QO46" s="10"/>
      <c r="QP46" s="10"/>
      <c r="QQ46" s="10"/>
      <c r="QR46" s="10"/>
      <c r="QS46" s="10"/>
      <c r="QT46" s="10"/>
      <c r="QU46" s="10"/>
      <c r="QV46" s="10"/>
      <c r="QW46" s="10"/>
      <c r="QX46" s="10"/>
      <c r="QY46" s="10"/>
      <c r="QZ46" s="10"/>
      <c r="RA46" s="10"/>
      <c r="RB46" s="10"/>
      <c r="RC46" s="10"/>
      <c r="RD46" s="10"/>
      <c r="RE46" s="10"/>
      <c r="RF46" s="10"/>
      <c r="RG46" s="10"/>
      <c r="RH46" s="10"/>
      <c r="RI46" s="10"/>
      <c r="RJ46" s="10"/>
      <c r="RK46" s="10"/>
      <c r="RL46" s="10"/>
      <c r="RM46" s="10"/>
      <c r="RN46" s="10"/>
      <c r="RO46" s="10"/>
      <c r="RP46" s="10"/>
      <c r="RQ46" s="10"/>
      <c r="RR46" s="10"/>
      <c r="RS46" s="10"/>
      <c r="RT46" s="10"/>
      <c r="RU46" s="10"/>
      <c r="RV46" s="10"/>
      <c r="RW46" s="10"/>
      <c r="RX46" s="10"/>
      <c r="RY46" s="10"/>
      <c r="RZ46" s="10"/>
      <c r="SA46" s="10"/>
      <c r="SB46" s="10"/>
      <c r="SC46" s="10"/>
      <c r="SD46" s="10"/>
      <c r="SE46" s="10"/>
      <c r="SF46" s="10"/>
      <c r="SG46" s="10"/>
      <c r="SH46" s="10"/>
      <c r="SI46" s="10"/>
      <c r="SJ46" s="10"/>
      <c r="SK46" s="10"/>
      <c r="SL46" s="10"/>
      <c r="SM46" s="10"/>
      <c r="SN46" s="10"/>
      <c r="SO46" s="10"/>
      <c r="SP46" s="10"/>
      <c r="SQ46" s="10"/>
      <c r="SR46" s="10"/>
      <c r="SS46" s="10"/>
      <c r="ST46" s="10"/>
      <c r="SU46" s="10"/>
      <c r="SV46" s="10"/>
      <c r="SW46" s="10"/>
      <c r="SX46" s="10"/>
      <c r="SY46" s="10"/>
      <c r="SZ46" s="10"/>
      <c r="TA46" s="10"/>
      <c r="TB46" s="10"/>
      <c r="TC46" s="10"/>
      <c r="TD46" s="10"/>
      <c r="TE46" s="10"/>
      <c r="TF46" s="10"/>
      <c r="TG46" s="10"/>
      <c r="TH46" s="10"/>
      <c r="TI46" s="10"/>
      <c r="TJ46" s="10"/>
      <c r="TK46" s="10"/>
      <c r="TL46" s="10"/>
      <c r="TM46" s="10"/>
      <c r="TN46" s="10"/>
      <c r="TO46" s="10"/>
      <c r="TP46" s="10"/>
      <c r="TQ46" s="10"/>
      <c r="TR46" s="10"/>
      <c r="TS46" s="10"/>
      <c r="TT46" s="10"/>
      <c r="TU46" s="10"/>
      <c r="TV46" s="10"/>
      <c r="TW46" s="10"/>
      <c r="TX46" s="10"/>
      <c r="TY46" s="10"/>
      <c r="TZ46" s="10"/>
      <c r="UA46" s="10"/>
      <c r="UB46" s="10"/>
      <c r="UC46" s="10"/>
      <c r="UD46" s="10"/>
      <c r="UE46" s="10"/>
      <c r="UF46" s="10"/>
      <c r="UG46" s="10"/>
      <c r="UH46" s="10"/>
      <c r="UI46" s="10"/>
      <c r="UJ46" s="10"/>
      <c r="UK46" s="10"/>
      <c r="UL46" s="10"/>
      <c r="UM46" s="10"/>
      <c r="UN46" s="10"/>
      <c r="UO46" s="10"/>
      <c r="UP46" s="10"/>
      <c r="UQ46" s="10"/>
      <c r="UR46" s="10"/>
      <c r="US46" s="10"/>
      <c r="UT46" s="10"/>
      <c r="UU46" s="10"/>
      <c r="UV46" s="10"/>
      <c r="UW46" s="10"/>
      <c r="UX46" s="10"/>
      <c r="UY46" s="10"/>
      <c r="UZ46" s="10"/>
      <c r="VA46" s="10"/>
      <c r="VB46" s="10"/>
      <c r="VC46" s="10"/>
      <c r="VD46" s="10"/>
      <c r="VE46" s="10"/>
      <c r="VF46" s="10"/>
      <c r="VG46" s="10"/>
      <c r="VH46" s="10"/>
      <c r="VI46" s="10"/>
      <c r="VJ46" s="10"/>
      <c r="VK46" s="10"/>
      <c r="VL46" s="10"/>
      <c r="VM46" s="10"/>
      <c r="VN46" s="10"/>
      <c r="VO46" s="10"/>
      <c r="VP46" s="10"/>
      <c r="VQ46" s="10"/>
      <c r="VR46" s="10"/>
      <c r="VS46" s="10"/>
      <c r="VT46" s="10"/>
      <c r="VU46" s="10"/>
      <c r="VV46" s="10"/>
      <c r="VW46" s="10"/>
      <c r="VX46" s="10"/>
      <c r="VY46" s="10"/>
      <c r="VZ46" s="10"/>
      <c r="WA46" s="10"/>
      <c r="WB46" s="10"/>
      <c r="WC46" s="10"/>
      <c r="WD46" s="10"/>
      <c r="WE46" s="10"/>
      <c r="WF46" s="10"/>
      <c r="WG46" s="10"/>
      <c r="WH46" s="10"/>
      <c r="WI46" s="10"/>
      <c r="WJ46" s="10"/>
      <c r="WK46" s="10"/>
      <c r="WL46" s="10"/>
      <c r="WM46" s="10"/>
      <c r="WN46" s="10"/>
      <c r="WO46" s="10"/>
      <c r="WP46" s="10"/>
      <c r="WQ46" s="10"/>
      <c r="WR46" s="10"/>
      <c r="WS46" s="10"/>
      <c r="WT46" s="10"/>
      <c r="WU46" s="10"/>
      <c r="WV46" s="10"/>
      <c r="WW46" s="10"/>
      <c r="WX46" s="10"/>
      <c r="WY46" s="10"/>
      <c r="WZ46" s="10"/>
      <c r="XA46" s="10"/>
      <c r="XB46" s="10"/>
      <c r="XC46" s="10"/>
      <c r="XD46" s="10"/>
      <c r="XE46" s="10"/>
      <c r="XF46" s="10"/>
      <c r="XG46" s="10"/>
      <c r="XH46" s="10"/>
      <c r="XI46" s="10"/>
      <c r="XJ46" s="10"/>
      <c r="XK46" s="10"/>
      <c r="XL46" s="10"/>
      <c r="XM46" s="10"/>
      <c r="XN46" s="10"/>
      <c r="XO46" s="10"/>
      <c r="XP46" s="10"/>
      <c r="XQ46" s="10"/>
      <c r="XR46" s="10"/>
      <c r="XS46" s="10"/>
      <c r="XT46" s="10"/>
      <c r="XU46" s="10"/>
      <c r="XV46" s="10"/>
      <c r="XW46" s="10"/>
      <c r="XX46" s="10"/>
      <c r="XY46" s="10"/>
      <c r="XZ46" s="10"/>
      <c r="YA46" s="10"/>
      <c r="YB46" s="10"/>
      <c r="YC46" s="10"/>
      <c r="YD46" s="10"/>
      <c r="YE46" s="10"/>
      <c r="YF46" s="10"/>
      <c r="YG46" s="10"/>
      <c r="YH46" s="10"/>
      <c r="YI46" s="10"/>
      <c r="YJ46" s="10"/>
      <c r="YK46" s="10"/>
      <c r="YL46" s="10"/>
      <c r="YM46" s="10"/>
      <c r="YN46" s="10"/>
      <c r="YO46" s="10"/>
      <c r="YP46" s="10"/>
      <c r="YQ46" s="10"/>
      <c r="YR46" s="10"/>
      <c r="YS46" s="10"/>
      <c r="YT46" s="10"/>
      <c r="YU46" s="10"/>
      <c r="YV46" s="10"/>
      <c r="YW46" s="10"/>
      <c r="YX46" s="10"/>
      <c r="YY46" s="10"/>
      <c r="YZ46" s="10"/>
      <c r="ZA46" s="10"/>
      <c r="ZB46" s="10"/>
      <c r="ZC46" s="10"/>
      <c r="ZD46" s="10"/>
      <c r="ZE46" s="10"/>
      <c r="ZF46" s="10"/>
      <c r="ZG46" s="10"/>
      <c r="ZH46" s="10"/>
      <c r="ZI46" s="10"/>
      <c r="ZJ46" s="10"/>
      <c r="ZK46" s="10"/>
      <c r="ZL46" s="10"/>
      <c r="ZM46" s="10"/>
      <c r="ZN46" s="10"/>
      <c r="ZO46" s="10"/>
      <c r="ZP46" s="10"/>
      <c r="ZQ46" s="10"/>
      <c r="ZR46" s="10"/>
      <c r="ZS46" s="10"/>
      <c r="ZT46" s="10"/>
      <c r="ZU46" s="10"/>
      <c r="ZV46" s="10"/>
      <c r="ZW46" s="10"/>
      <c r="ZX46" s="10"/>
      <c r="ZY46" s="10"/>
      <c r="ZZ46" s="10"/>
      <c r="AAA46" s="10"/>
      <c r="AAB46" s="10"/>
      <c r="AAC46" s="10"/>
      <c r="AAD46" s="10"/>
      <c r="AAE46" s="10"/>
      <c r="AAF46" s="10"/>
      <c r="AAG46" s="10"/>
      <c r="AAH46" s="10"/>
      <c r="AAI46" s="10"/>
      <c r="AAJ46" s="10"/>
      <c r="AAK46" s="10"/>
      <c r="AAL46" s="10"/>
      <c r="AAM46" s="10"/>
      <c r="AAN46" s="10"/>
      <c r="AAO46" s="10"/>
      <c r="AAP46" s="10"/>
      <c r="AAQ46" s="10"/>
      <c r="AAR46" s="10"/>
      <c r="AAS46" s="10"/>
      <c r="AAT46" s="10"/>
      <c r="AAU46" s="10"/>
      <c r="AAV46" s="10"/>
      <c r="AAW46" s="10"/>
      <c r="AAX46" s="10"/>
      <c r="AAY46" s="10"/>
      <c r="AAZ46" s="10"/>
      <c r="ABA46" s="10"/>
      <c r="ABB46" s="10"/>
      <c r="ABC46" s="10"/>
      <c r="ABD46" s="10"/>
      <c r="ABE46" s="10"/>
      <c r="ABF46" s="10"/>
      <c r="ABG46" s="10"/>
      <c r="ABH46" s="10"/>
      <c r="ABI46" s="10"/>
      <c r="ABJ46" s="10"/>
      <c r="ABK46" s="10"/>
      <c r="ABL46" s="10"/>
      <c r="ABM46" s="10"/>
      <c r="ABN46" s="10"/>
      <c r="ABO46" s="10"/>
      <c r="ABP46" s="10"/>
      <c r="ABQ46" s="10"/>
      <c r="ABR46" s="10"/>
      <c r="ABS46" s="10"/>
      <c r="ABT46" s="10"/>
      <c r="ABU46" s="10"/>
      <c r="ABV46" s="10"/>
      <c r="ABW46" s="10"/>
      <c r="ABX46" s="10"/>
      <c r="ABY46" s="10"/>
      <c r="ABZ46" s="10"/>
      <c r="ACA46" s="10"/>
      <c r="ACB46" s="10"/>
      <c r="ACC46" s="10"/>
      <c r="ACD46" s="10"/>
      <c r="ACE46" s="10"/>
      <c r="ACF46" s="10"/>
      <c r="ACG46" s="10"/>
      <c r="ACH46" s="10"/>
      <c r="ACI46" s="10"/>
      <c r="ACJ46" s="10"/>
      <c r="ACK46" s="10"/>
      <c r="ACL46" s="10"/>
      <c r="ACM46" s="10"/>
      <c r="ACN46" s="10"/>
      <c r="ACO46" s="10"/>
      <c r="ACP46" s="10"/>
      <c r="ACQ46" s="10"/>
      <c r="ACR46" s="10"/>
      <c r="ACS46" s="10"/>
      <c r="ACT46" s="10"/>
      <c r="ACU46" s="10"/>
      <c r="ACV46" s="10"/>
      <c r="ACW46" s="10"/>
      <c r="ACX46" s="10"/>
      <c r="ACY46" s="10"/>
      <c r="ACZ46" s="10"/>
      <c r="ADA46" s="10"/>
      <c r="ADB46" s="10"/>
      <c r="ADC46" s="10"/>
      <c r="ADD46" s="10"/>
      <c r="ADE46" s="10"/>
      <c r="ADF46" s="10"/>
      <c r="ADG46" s="10"/>
      <c r="ADH46" s="10"/>
      <c r="ADI46" s="10"/>
      <c r="ADJ46" s="10"/>
      <c r="ADK46" s="10"/>
      <c r="ADL46" s="10"/>
      <c r="ADM46" s="10"/>
      <c r="ADN46" s="10"/>
      <c r="ADO46" s="10"/>
      <c r="ADP46" s="10"/>
      <c r="ADQ46" s="10"/>
      <c r="ADR46" s="10"/>
      <c r="ADS46" s="10"/>
      <c r="ADT46" s="10"/>
      <c r="ADU46" s="10"/>
      <c r="ADV46" s="10"/>
      <c r="ADW46" s="10"/>
      <c r="ADX46" s="10"/>
      <c r="ADY46" s="10"/>
      <c r="ADZ46" s="10"/>
      <c r="AEA46" s="10"/>
      <c r="AEB46" s="10"/>
      <c r="AEC46" s="10"/>
      <c r="AED46" s="10"/>
      <c r="AEE46" s="10"/>
      <c r="AEF46" s="10"/>
      <c r="AEG46" s="10"/>
      <c r="AEH46" s="10"/>
      <c r="AEI46" s="10"/>
      <c r="AEJ46" s="10"/>
      <c r="AEK46" s="10"/>
      <c r="AEL46" s="10"/>
      <c r="AEM46" s="10"/>
      <c r="AEN46" s="10"/>
      <c r="AEO46" s="10"/>
      <c r="AEP46" s="10"/>
      <c r="AEQ46" s="10"/>
      <c r="AER46" s="10"/>
      <c r="AES46" s="10"/>
      <c r="AET46" s="10"/>
      <c r="AEU46" s="10"/>
      <c r="AEV46" s="10"/>
      <c r="AEW46" s="10"/>
      <c r="AEX46" s="10"/>
      <c r="AEY46" s="10"/>
      <c r="AEZ46" s="10"/>
      <c r="AFA46" s="10"/>
      <c r="AFB46" s="10"/>
      <c r="AFC46" s="10"/>
      <c r="AFD46" s="10"/>
      <c r="AFE46" s="10"/>
      <c r="AFF46" s="10"/>
      <c r="AFG46" s="10"/>
      <c r="AFH46" s="10"/>
      <c r="AFI46" s="10"/>
      <c r="AFJ46" s="10"/>
      <c r="AFK46" s="10"/>
      <c r="AFL46" s="10"/>
      <c r="AFM46" s="10"/>
      <c r="AFN46" s="10"/>
      <c r="AFO46" s="10"/>
      <c r="AFP46" s="10"/>
      <c r="AFQ46" s="10"/>
      <c r="AFR46" s="10"/>
      <c r="AFS46" s="10"/>
      <c r="AFT46" s="10"/>
      <c r="AFU46" s="10"/>
      <c r="AFV46" s="10"/>
      <c r="AFW46" s="10"/>
      <c r="AFX46" s="10"/>
      <c r="AFY46" s="10"/>
      <c r="AFZ46" s="10"/>
      <c r="AGA46" s="10"/>
      <c r="AGB46" s="10"/>
      <c r="AGC46" s="10"/>
      <c r="AGD46" s="10"/>
      <c r="AGE46" s="10"/>
      <c r="AGF46" s="10"/>
      <c r="AGG46" s="10"/>
      <c r="AGH46" s="10"/>
      <c r="AGI46" s="10"/>
      <c r="AGJ46" s="10"/>
      <c r="AGK46" s="10"/>
      <c r="AGL46" s="10"/>
      <c r="AGM46" s="10"/>
      <c r="AGN46" s="10"/>
      <c r="AGO46" s="10"/>
      <c r="AGP46" s="10"/>
      <c r="AGQ46" s="10"/>
      <c r="AGR46" s="10"/>
      <c r="AGS46" s="10"/>
      <c r="AGT46" s="10"/>
      <c r="AGU46" s="10"/>
      <c r="AGV46" s="10"/>
      <c r="AGW46" s="10"/>
      <c r="AGX46" s="10"/>
      <c r="AGY46" s="10"/>
      <c r="AGZ46" s="10"/>
      <c r="AHA46" s="10"/>
      <c r="AHB46" s="10"/>
      <c r="AHC46" s="10"/>
      <c r="AHD46" s="10"/>
      <c r="AHE46" s="10"/>
      <c r="AHF46" s="10"/>
      <c r="AHG46" s="10"/>
      <c r="AHH46" s="10"/>
      <c r="AHI46" s="10"/>
      <c r="AHJ46" s="10"/>
      <c r="AHK46" s="10"/>
      <c r="AHL46" s="10"/>
      <c r="AHM46" s="10"/>
      <c r="AHN46" s="10"/>
      <c r="AHO46" s="10"/>
      <c r="AHP46" s="10"/>
      <c r="AHQ46" s="10"/>
      <c r="AHR46" s="10"/>
      <c r="AHS46" s="10"/>
      <c r="AHT46" s="10"/>
      <c r="AHU46" s="10"/>
      <c r="AHV46" s="10"/>
      <c r="AHW46" s="10"/>
      <c r="AHX46" s="10"/>
      <c r="AHY46" s="10"/>
      <c r="AHZ46" s="10"/>
      <c r="AIA46" s="10"/>
      <c r="AIB46" s="10"/>
      <c r="AIC46" s="10"/>
      <c r="AID46" s="10"/>
      <c r="AIE46" s="10"/>
      <c r="AIF46" s="10"/>
      <c r="AIG46" s="10"/>
      <c r="AIH46" s="10"/>
      <c r="AII46" s="10"/>
      <c r="AIJ46" s="10"/>
      <c r="AIK46" s="10"/>
      <c r="AIL46" s="10"/>
      <c r="AIM46" s="10"/>
      <c r="AIN46" s="10"/>
      <c r="AIO46" s="10"/>
      <c r="AIP46" s="10"/>
      <c r="AIQ46" s="10"/>
      <c r="AIR46" s="10"/>
      <c r="AIS46" s="10"/>
      <c r="AIT46" s="10"/>
      <c r="AIU46" s="10"/>
      <c r="AIV46" s="10"/>
      <c r="AIW46" s="10"/>
      <c r="AIX46" s="10"/>
      <c r="AIY46" s="10"/>
      <c r="AIZ46" s="10"/>
      <c r="AJA46" s="10"/>
      <c r="AJB46" s="10"/>
      <c r="AJC46" s="10"/>
      <c r="AJD46" s="10"/>
      <c r="AJE46" s="10"/>
      <c r="AJF46" s="10"/>
      <c r="AJG46" s="10"/>
      <c r="AJH46" s="10"/>
      <c r="AJI46" s="10"/>
      <c r="AJJ46" s="10"/>
      <c r="AJK46" s="10"/>
      <c r="AJL46" s="10"/>
      <c r="AJM46" s="10"/>
      <c r="AJN46" s="10"/>
      <c r="AJO46" s="10"/>
      <c r="AJP46" s="10"/>
      <c r="AJQ46" s="10"/>
      <c r="AJR46" s="10"/>
      <c r="AJS46" s="10"/>
      <c r="AJT46" s="10"/>
      <c r="AJU46" s="10"/>
      <c r="AJV46" s="10"/>
      <c r="AJW46" s="10"/>
      <c r="AJX46" s="10"/>
      <c r="AJY46" s="10"/>
      <c r="AJZ46" s="10"/>
      <c r="AKA46" s="10"/>
      <c r="AKB46" s="10"/>
      <c r="AKC46" s="10"/>
      <c r="AKD46" s="10"/>
      <c r="AKE46" s="10"/>
      <c r="AKF46" s="10"/>
      <c r="AKG46" s="10"/>
      <c r="AKH46" s="10"/>
      <c r="AKI46" s="10"/>
      <c r="AKJ46" s="10"/>
      <c r="AKK46" s="10"/>
      <c r="AKL46" s="10"/>
      <c r="AKM46" s="10"/>
      <c r="AKN46" s="10"/>
      <c r="AKO46" s="10"/>
      <c r="AKP46" s="10"/>
      <c r="AKQ46" s="10"/>
      <c r="AKR46" s="10"/>
      <c r="AKS46" s="10"/>
      <c r="AKT46" s="10"/>
      <c r="AKU46" s="10"/>
      <c r="AKV46" s="10"/>
      <c r="AKW46" s="10"/>
      <c r="AKX46" s="10"/>
      <c r="AKY46" s="10"/>
      <c r="AKZ46" s="10"/>
      <c r="ALA46" s="10"/>
      <c r="ALB46" s="10"/>
      <c r="ALC46" s="10"/>
      <c r="ALD46" s="10"/>
      <c r="ALE46" s="10"/>
      <c r="ALF46" s="10"/>
      <c r="ALG46" s="10"/>
      <c r="ALH46" s="10"/>
      <c r="ALI46" s="10"/>
      <c r="ALJ46" s="10"/>
      <c r="ALK46" s="10"/>
      <c r="ALL46" s="10"/>
      <c r="ALM46" s="10"/>
      <c r="ALN46" s="10"/>
      <c r="ALO46" s="10"/>
      <c r="ALP46" s="10"/>
      <c r="ALQ46" s="10"/>
      <c r="ALR46" s="10"/>
      <c r="ALS46" s="10"/>
      <c r="ALT46" s="10"/>
      <c r="ALU46" s="10"/>
      <c r="ALV46" s="10"/>
      <c r="ALW46" s="10"/>
      <c r="ALX46" s="10"/>
      <c r="ALY46" s="10"/>
      <c r="ALZ46" s="10"/>
      <c r="AMA46" s="10"/>
      <c r="AMB46" s="10"/>
      <c r="AMC46" s="10"/>
      <c r="AMD46" s="10"/>
      <c r="AME46" s="10"/>
      <c r="AMF46" s="10"/>
      <c r="AMG46" s="10"/>
      <c r="AMH46" s="10"/>
      <c r="AMI46" s="10"/>
      <c r="AMJ46" s="10"/>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sheetData>
  <sheetProtection algorithmName="SHA-512" hashValue="jQdKwHx1NtI2ujg80No+ppxwrtH70V0pdUtpbNxiSyG39KIxq4rSMov2C+onqSarHYyxb/dEaBrGL0CuwimQPQ==" saltValue="IqGbWlex3UDe9ZDuYlRLvQ==" spinCount="100000" sheet="1" formatCells="0" formatColumns="0" formatRows="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F2E3B-A877-48BA-B5D3-7662C621FA92}">
  <sheetPr codeName="Lapa3">
    <tabColor theme="4" tint="0.59999389629810485"/>
  </sheetPr>
  <dimension ref="B1:AMJ54"/>
  <sheetViews>
    <sheetView zoomScale="80" zoomScaleNormal="80" workbookViewId="0">
      <selection activeCell="C21" sqref="C21"/>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124" t="str">
        <f>Kopsavilkums!D4</f>
        <v xml:space="preserve">SIA "_________________" </v>
      </c>
      <c r="D2" s="15"/>
      <c r="E2" s="15"/>
      <c r="F2" s="14"/>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208" t="s">
        <v>137</v>
      </c>
      <c r="C6" s="209" t="str">
        <f>Elektr_KOPSAVILKUMS!A16</f>
        <v>no __.__.20__</v>
      </c>
      <c r="D6" s="209"/>
      <c r="E6" s="209"/>
      <c r="F6" s="209"/>
      <c r="G6" s="15"/>
      <c r="H6" s="15"/>
      <c r="I6" s="357" t="s">
        <v>1</v>
      </c>
      <c r="J6" s="357"/>
      <c r="K6" s="45"/>
      <c r="L6" s="358" t="s">
        <v>2</v>
      </c>
      <c r="M6" s="358"/>
    </row>
    <row r="7" spans="2:13" ht="8.25" customHeight="1" x14ac:dyDescent="0.3">
      <c r="B7" s="15"/>
      <c r="C7" s="15"/>
      <c r="D7" s="15"/>
      <c r="E7" s="15"/>
      <c r="F7" s="14"/>
      <c r="G7" s="15"/>
      <c r="H7" s="15"/>
      <c r="I7" s="15"/>
      <c r="J7" s="15"/>
      <c r="K7" s="15"/>
      <c r="L7" s="15"/>
      <c r="M7" s="15"/>
    </row>
    <row r="8" spans="2:13" ht="31.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'Lēmuma_T_(no-līdz)'!C9</f>
        <v>0</v>
      </c>
      <c r="D9" s="77">
        <f>'Lēmuma_T_(no-līdz)'!D9</f>
        <v>0</v>
      </c>
      <c r="E9" s="77">
        <f>'Lēmuma_T_(no-līdz)'!E9</f>
        <v>0</v>
      </c>
      <c r="F9" s="77">
        <f>'Lēmuma_T_(no-līdz)'!F9</f>
        <v>0</v>
      </c>
      <c r="G9" s="15"/>
      <c r="H9" s="15"/>
      <c r="I9" s="18">
        <f>C9+D9</f>
        <v>0</v>
      </c>
      <c r="J9" s="18">
        <f>E9+F9</f>
        <v>0</v>
      </c>
      <c r="K9" s="15"/>
      <c r="L9" s="19" t="e">
        <f t="shared" ref="L9:L13" si="0">I9/$I$25</f>
        <v>#DIV/0!</v>
      </c>
      <c r="M9" s="19" t="e">
        <f>J9/$J$26</f>
        <v>#DIV/0!</v>
      </c>
    </row>
    <row r="10" spans="2:13" s="10" customFormat="1" ht="27.75" customHeight="1" x14ac:dyDescent="0.35">
      <c r="B10" s="65" t="s">
        <v>11</v>
      </c>
      <c r="C10" s="77">
        <f>'Lēmuma_T_(no-līdz)'!C10</f>
        <v>0</v>
      </c>
      <c r="D10" s="77">
        <f>'Lēmuma_T_(no-līdz)'!D10</f>
        <v>0</v>
      </c>
      <c r="E10" s="77">
        <f>'Lēmuma_T_(no-līdz)'!E10</f>
        <v>0</v>
      </c>
      <c r="F10" s="77">
        <f>'Lēmuma_T_(no-līdz)'!F10</f>
        <v>0</v>
      </c>
      <c r="G10" s="15"/>
      <c r="H10" s="15"/>
      <c r="I10" s="18">
        <f t="shared" ref="I10:I19" si="1">C10+D10</f>
        <v>0</v>
      </c>
      <c r="J10" s="18">
        <f t="shared" ref="J10:J20" si="2">E10+F10</f>
        <v>0</v>
      </c>
      <c r="K10" s="15"/>
      <c r="L10" s="19" t="e">
        <f t="shared" si="0"/>
        <v>#DIV/0!</v>
      </c>
      <c r="M10" s="19" t="e">
        <f>J10/$J$26</f>
        <v>#DIV/0!</v>
      </c>
    </row>
    <row r="11" spans="2:13" s="10" customFormat="1" ht="25.5" customHeight="1" x14ac:dyDescent="0.35">
      <c r="B11" s="65" t="s">
        <v>12</v>
      </c>
      <c r="C11" s="77">
        <f>'Lēmuma_T_(no-līdz)'!C11</f>
        <v>0</v>
      </c>
      <c r="D11" s="77">
        <f>'Lēmuma_T_(no-līdz)'!D11</f>
        <v>0</v>
      </c>
      <c r="E11" s="77">
        <f>'Lēmuma_T_(no-līdz)'!E11</f>
        <v>0</v>
      </c>
      <c r="F11" s="77">
        <f>'Lēmuma_T_(no-līdz)'!F11</f>
        <v>0</v>
      </c>
      <c r="G11" s="15"/>
      <c r="H11" s="15"/>
      <c r="I11" s="18">
        <f t="shared" si="1"/>
        <v>0</v>
      </c>
      <c r="J11" s="18">
        <f t="shared" si="2"/>
        <v>0</v>
      </c>
      <c r="K11" s="15"/>
      <c r="L11" s="19" t="e">
        <f t="shared" si="0"/>
        <v>#DIV/0!</v>
      </c>
      <c r="M11" s="19" t="e">
        <f>J11/$J$26</f>
        <v>#DIV/0!</v>
      </c>
    </row>
    <row r="12" spans="2:13" s="10" customFormat="1" ht="27.75" customHeight="1" x14ac:dyDescent="0.35">
      <c r="B12" s="65" t="s">
        <v>56</v>
      </c>
      <c r="C12" s="135">
        <f>'Lēmuma_T_(no-līdz)'!C12-'Lēmuma_T_(no-līdz)'!C13+'Lēmuma_T_(no)'!C13</f>
        <v>0</v>
      </c>
      <c r="D12" s="135">
        <f>'Lēmuma_T_(no-līdz)'!D12-'Lēmuma_T_(no-līdz)'!D13+'Lēmuma_T_(no)'!D13</f>
        <v>0</v>
      </c>
      <c r="E12" s="135">
        <f>'Lēmuma_T_(no-līdz)'!E12-'Lēmuma_T_(no-līdz)'!E13+'Lēmuma_T_(no)'!E13</f>
        <v>0</v>
      </c>
      <c r="F12" s="135">
        <f>'Lēmuma_T_(no-līdz)'!F12-'Lēmuma_T_(no-līdz)'!F13+'Lēmuma_T_(no)'!F13</f>
        <v>0</v>
      </c>
      <c r="G12" s="15"/>
      <c r="H12" s="15"/>
      <c r="I12" s="18">
        <f t="shared" si="1"/>
        <v>0</v>
      </c>
      <c r="J12" s="18">
        <f t="shared" si="2"/>
        <v>0</v>
      </c>
      <c r="K12" s="15"/>
      <c r="L12" s="19" t="e">
        <f t="shared" si="0"/>
        <v>#DIV/0!</v>
      </c>
      <c r="M12" s="19" t="e">
        <f>J12/$J$26</f>
        <v>#DIV/0!</v>
      </c>
    </row>
    <row r="13" spans="2:13" s="10" customFormat="1" ht="17.25" customHeight="1" x14ac:dyDescent="0.35">
      <c r="B13" s="66" t="s">
        <v>73</v>
      </c>
      <c r="C13" s="74">
        <f>Elektr_KOPSAVILKUMS!C18</f>
        <v>0</v>
      </c>
      <c r="D13" s="74">
        <f>Elektr_KOPSAVILKUMS!D18</f>
        <v>0</v>
      </c>
      <c r="E13" s="74">
        <f>Elektr_KOPSAVILKUMS!E18</f>
        <v>0</v>
      </c>
      <c r="F13" s="74">
        <f>Elektr_KOPSAVILKUMS!F18</f>
        <v>0</v>
      </c>
      <c r="G13" s="15"/>
      <c r="H13" s="15"/>
      <c r="I13" s="18">
        <f t="shared" si="1"/>
        <v>0</v>
      </c>
      <c r="J13" s="18">
        <f t="shared" si="2"/>
        <v>0</v>
      </c>
      <c r="K13" s="15"/>
      <c r="L13" s="19" t="e">
        <f t="shared" si="0"/>
        <v>#DIV/0!</v>
      </c>
      <c r="M13" s="19" t="e">
        <f>J13/$J$26</f>
        <v>#DIV/0!</v>
      </c>
    </row>
    <row r="14" spans="2:13" s="10" customFormat="1" ht="29.5" customHeight="1" x14ac:dyDescent="0.35">
      <c r="B14" s="66" t="s">
        <v>71</v>
      </c>
      <c r="C14" s="74">
        <f>Iepirktā_ūdens_izm!C9</f>
        <v>0</v>
      </c>
      <c r="D14" s="74" t="s">
        <v>13</v>
      </c>
      <c r="E14" s="74" t="s">
        <v>13</v>
      </c>
      <c r="F14" s="74" t="s">
        <v>13</v>
      </c>
      <c r="G14" s="15"/>
      <c r="H14" s="15"/>
      <c r="I14" s="18">
        <f>C14</f>
        <v>0</v>
      </c>
      <c r="J14" s="18" t="s">
        <v>13</v>
      </c>
      <c r="K14" s="15"/>
      <c r="L14" s="19" t="e">
        <f t="shared" ref="L14" si="3">I14/$I$25</f>
        <v>#DIV/0!</v>
      </c>
      <c r="M14" s="19" t="s">
        <v>13</v>
      </c>
    </row>
    <row r="15" spans="2:13" s="10" customFormat="1" ht="29.15" customHeight="1" x14ac:dyDescent="0.35">
      <c r="B15" s="66" t="s">
        <v>72</v>
      </c>
      <c r="C15" s="74" t="s">
        <v>13</v>
      </c>
      <c r="D15" s="74" t="s">
        <v>13</v>
      </c>
      <c r="E15" s="74" t="s">
        <v>13</v>
      </c>
      <c r="F15" s="74">
        <f>Attīrīšanai_novad_notekūd_izm!C9</f>
        <v>0</v>
      </c>
      <c r="G15" s="15"/>
      <c r="H15" s="15"/>
      <c r="I15" s="18" t="s">
        <v>13</v>
      </c>
      <c r="J15" s="18">
        <f>F15</f>
        <v>0</v>
      </c>
      <c r="K15" s="15"/>
      <c r="L15" s="19" t="s">
        <v>13</v>
      </c>
      <c r="M15" s="19" t="e">
        <f t="shared" ref="M15" si="4">J15/$J$26</f>
        <v>#DIV/0!</v>
      </c>
    </row>
    <row r="16" spans="2:13" ht="27" customHeight="1" x14ac:dyDescent="0.35">
      <c r="B16" s="64" t="s">
        <v>183</v>
      </c>
      <c r="C16" s="76" t="s">
        <v>13</v>
      </c>
      <c r="D16" s="77" t="e">
        <f>(C24-D25)*ROUND(C20/C24,2)</f>
        <v>#DIV/0!</v>
      </c>
      <c r="E16" s="76" t="s">
        <v>13</v>
      </c>
      <c r="F16" s="76" t="s">
        <v>13</v>
      </c>
      <c r="G16" s="15"/>
      <c r="H16" s="15"/>
      <c r="I16" s="18" t="e">
        <f>D16</f>
        <v>#DIV/0!</v>
      </c>
      <c r="J16" s="18" t="s">
        <v>13</v>
      </c>
      <c r="K16" s="15"/>
      <c r="L16" s="19" t="e">
        <f t="shared" ref="L16:L23" si="5">I16/$I$25</f>
        <v>#DIV/0!</v>
      </c>
      <c r="M16" s="19" t="s">
        <v>13</v>
      </c>
    </row>
    <row r="17" spans="2:13" ht="24" customHeight="1" x14ac:dyDescent="0.35">
      <c r="B17" s="64" t="s">
        <v>14</v>
      </c>
      <c r="C17" s="77">
        <f>'Lēmuma_T_(no-līdz)'!C17</f>
        <v>0</v>
      </c>
      <c r="D17" s="77">
        <f>'Lēmuma_T_(no-līdz)'!D17</f>
        <v>0</v>
      </c>
      <c r="E17" s="77">
        <f>'Lēmuma_T_(no-līdz)'!E17</f>
        <v>0</v>
      </c>
      <c r="F17" s="77">
        <f>'Lēmuma_T_(no-līdz)'!F17</f>
        <v>0</v>
      </c>
      <c r="G17" s="15"/>
      <c r="H17" s="20"/>
      <c r="I17" s="18">
        <f t="shared" si="1"/>
        <v>0</v>
      </c>
      <c r="J17" s="18">
        <f t="shared" si="2"/>
        <v>0</v>
      </c>
      <c r="K17" s="15"/>
      <c r="L17" s="19" t="e">
        <f t="shared" si="5"/>
        <v>#DIV/0!</v>
      </c>
      <c r="M17" s="19" t="e">
        <f t="shared" ref="M17:M23" si="6">J17/$J$26</f>
        <v>#DIV/0!</v>
      </c>
    </row>
    <row r="18" spans="2:13" s="10" customFormat="1" ht="24" customHeight="1" x14ac:dyDescent="0.35">
      <c r="B18" s="64" t="s">
        <v>15</v>
      </c>
      <c r="C18" s="77">
        <f>'Lēmuma_T_(no-līdz)'!C18</f>
        <v>0</v>
      </c>
      <c r="D18" s="77">
        <f>'Lēmuma_T_(no-līdz)'!D18</f>
        <v>0</v>
      </c>
      <c r="E18" s="77">
        <f>'Lēmuma_T_(no-līdz)'!E18</f>
        <v>0</v>
      </c>
      <c r="F18" s="77">
        <f>'Lēmuma_T_(no-līdz)'!F18</f>
        <v>0</v>
      </c>
      <c r="G18" s="15"/>
      <c r="H18" s="15"/>
      <c r="I18" s="18">
        <f t="shared" si="1"/>
        <v>0</v>
      </c>
      <c r="J18" s="18">
        <f t="shared" si="2"/>
        <v>0</v>
      </c>
      <c r="K18" s="15"/>
      <c r="L18" s="19" t="e">
        <f t="shared" si="5"/>
        <v>#DIV/0!</v>
      </c>
      <c r="M18" s="19" t="e">
        <f t="shared" si="6"/>
        <v>#DIV/0!</v>
      </c>
    </row>
    <row r="19" spans="2:13" s="10" customFormat="1" ht="24" customHeight="1" x14ac:dyDescent="0.35">
      <c r="B19" s="64" t="s">
        <v>16</v>
      </c>
      <c r="C19" s="77">
        <f>'Lēmuma_T_(no-līdz)'!C19</f>
        <v>0</v>
      </c>
      <c r="D19" s="77">
        <f>'Lēmuma_T_(no-līdz)'!D19</f>
        <v>0</v>
      </c>
      <c r="E19" s="77">
        <f>'Lēmuma_T_(no-līdz)'!E19</f>
        <v>0</v>
      </c>
      <c r="F19" s="77">
        <f>'Lēmuma_T_(no-līdz)'!F19</f>
        <v>0</v>
      </c>
      <c r="G19" s="15"/>
      <c r="H19" s="15"/>
      <c r="I19" s="18">
        <f t="shared" si="1"/>
        <v>0</v>
      </c>
      <c r="J19" s="18">
        <f t="shared" si="2"/>
        <v>0</v>
      </c>
      <c r="K19" s="15"/>
      <c r="L19" s="19" t="e">
        <f t="shared" si="5"/>
        <v>#DIV/0!</v>
      </c>
      <c r="M19" s="19" t="e">
        <f t="shared" si="6"/>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2"/>
        <v>0</v>
      </c>
      <c r="K20" s="15"/>
      <c r="L20" s="19" t="e">
        <f t="shared" si="5"/>
        <v>#DIV/0!</v>
      </c>
      <c r="M20" s="19" t="e">
        <f t="shared" si="6"/>
        <v>#DIV/0!</v>
      </c>
    </row>
    <row r="21" spans="2:13" s="10" customFormat="1" ht="24" customHeight="1" x14ac:dyDescent="0.35">
      <c r="B21" s="65" t="s">
        <v>124</v>
      </c>
      <c r="C21" s="140">
        <f>'Lēmuma_T_(no-līdz)'!C21</f>
        <v>0</v>
      </c>
      <c r="D21" s="140">
        <f>'Lēmuma_T_(no-līdz)'!D21</f>
        <v>0</v>
      </c>
      <c r="E21" s="140">
        <f>'Lēmuma_T_(no-līdz)'!E21</f>
        <v>0</v>
      </c>
      <c r="F21" s="140">
        <f>'Lēmuma_T_(no-līdz)'!F21</f>
        <v>0</v>
      </c>
      <c r="G21" s="15"/>
      <c r="H21" s="15"/>
      <c r="I21" s="18"/>
      <c r="J21" s="18"/>
      <c r="K21" s="15"/>
      <c r="L21" s="19"/>
      <c r="M21" s="19"/>
    </row>
    <row r="22" spans="2:13" s="10" customFormat="1" ht="26.25" customHeight="1" x14ac:dyDescent="0.35">
      <c r="B22" s="68" t="s">
        <v>84</v>
      </c>
      <c r="C22" s="78">
        <f>ROUND(C20*C21,0)</f>
        <v>0</v>
      </c>
      <c r="D22" s="78" t="e">
        <f t="shared" ref="D22:E22" si="7">ROUND(D20*D21,0)</f>
        <v>#DIV/0!</v>
      </c>
      <c r="E22" s="78">
        <f t="shared" si="7"/>
        <v>0</v>
      </c>
      <c r="F22" s="78">
        <f>ROUND(F20*F21,0)</f>
        <v>0</v>
      </c>
      <c r="I22" s="18" t="e">
        <f>ROUND(I20*C21,0)</f>
        <v>#DIV/0!</v>
      </c>
      <c r="J22" s="18">
        <f>ROUND(J20*E21,0)</f>
        <v>0</v>
      </c>
      <c r="K22" s="15"/>
      <c r="L22" s="19" t="e">
        <f t="shared" si="5"/>
        <v>#DIV/0!</v>
      </c>
      <c r="M22" s="19" t="e">
        <f t="shared" si="6"/>
        <v>#DIV/0!</v>
      </c>
    </row>
    <row r="23" spans="2:13" s="10" customFormat="1" ht="17.5" x14ac:dyDescent="0.35">
      <c r="B23" s="69" t="s">
        <v>85</v>
      </c>
      <c r="C23" s="75">
        <f>ROUND(C20+C22,0)</f>
        <v>0</v>
      </c>
      <c r="D23" s="75" t="e">
        <f>ROUND(D20+D22,0)</f>
        <v>#DIV/0!</v>
      </c>
      <c r="E23" s="75">
        <f>ROUND(E20+E22,0)</f>
        <v>0</v>
      </c>
      <c r="F23" s="75">
        <f>ROUND(F20+F22,0)</f>
        <v>0</v>
      </c>
      <c r="G23" s="15"/>
      <c r="H23" s="15"/>
      <c r="I23" s="18" t="e">
        <f>I20+I22</f>
        <v>#DIV/0!</v>
      </c>
      <c r="J23" s="18">
        <f>J20+J22</f>
        <v>0</v>
      </c>
      <c r="K23" s="15"/>
      <c r="L23" s="19" t="e">
        <f t="shared" si="5"/>
        <v>#DIV/0!</v>
      </c>
      <c r="M23" s="19" t="e">
        <f t="shared" si="6"/>
        <v>#DIV/0!</v>
      </c>
    </row>
    <row r="24" spans="2:13" s="10" customFormat="1" ht="28.5" customHeight="1" x14ac:dyDescent="0.3">
      <c r="B24" s="70" t="s">
        <v>18</v>
      </c>
      <c r="C24" s="74">
        <f>'Lēmuma_T_(no-līdz)'!C25</f>
        <v>0</v>
      </c>
      <c r="D24" s="74" t="s">
        <v>13</v>
      </c>
      <c r="E24" s="74" t="s">
        <v>13</v>
      </c>
      <c r="F24" s="74" t="s">
        <v>13</v>
      </c>
      <c r="G24" s="15"/>
      <c r="H24" s="15"/>
      <c r="I24" s="1"/>
      <c r="J24" s="1"/>
      <c r="K24" s="15"/>
      <c r="L24" s="17"/>
      <c r="M24" s="17"/>
    </row>
    <row r="25" spans="2:13" s="10" customFormat="1" ht="28.5" customHeight="1" x14ac:dyDescent="0.35">
      <c r="B25" s="71" t="s">
        <v>19</v>
      </c>
      <c r="C25" s="74" t="s">
        <v>13</v>
      </c>
      <c r="D25" s="74">
        <f>'Lēmuma_T_(no-līdz)'!D26</f>
        <v>0</v>
      </c>
      <c r="E25" s="74" t="s">
        <v>13</v>
      </c>
      <c r="F25" s="74" t="s">
        <v>13</v>
      </c>
      <c r="G25" s="15"/>
      <c r="H25" s="15"/>
      <c r="I25" s="18">
        <f>D25</f>
        <v>0</v>
      </c>
      <c r="J25" s="18"/>
      <c r="K25" s="15"/>
      <c r="L25" s="17"/>
      <c r="M25" s="17"/>
    </row>
    <row r="26" spans="2:13" s="10" customFormat="1" ht="28.5" customHeight="1" x14ac:dyDescent="0.35">
      <c r="B26" s="71" t="s">
        <v>20</v>
      </c>
      <c r="C26" s="74" t="s">
        <v>13</v>
      </c>
      <c r="D26" s="74" t="s">
        <v>13</v>
      </c>
      <c r="E26" s="74">
        <f>'Lēmuma_T_(no-līdz)'!E27</f>
        <v>0</v>
      </c>
      <c r="F26" s="74">
        <f>'Lēmuma_T_(no-līdz)'!F27</f>
        <v>0</v>
      </c>
      <c r="G26" s="15"/>
      <c r="H26" s="15"/>
      <c r="I26" s="1"/>
      <c r="J26" s="18">
        <f>F26</f>
        <v>0</v>
      </c>
      <c r="K26" s="15"/>
      <c r="L26" s="17"/>
      <c r="M26" s="17"/>
    </row>
    <row r="27" spans="2:13" s="10" customFormat="1" ht="6.75" customHeight="1" x14ac:dyDescent="0.3">
      <c r="B27" s="21"/>
      <c r="C27" s="22"/>
      <c r="D27" s="22"/>
      <c r="E27" s="22"/>
      <c r="F27" s="22"/>
      <c r="G27" s="15"/>
      <c r="H27" s="15"/>
      <c r="I27" s="23"/>
      <c r="J27" s="23"/>
      <c r="K27" s="15"/>
      <c r="L27" s="17"/>
      <c r="M27" s="17"/>
    </row>
    <row r="28" spans="2:13" s="10" customFormat="1" ht="38.25" customHeight="1" x14ac:dyDescent="0.3">
      <c r="B28" s="24"/>
      <c r="C28" s="72" t="s">
        <v>21</v>
      </c>
      <c r="D28" s="72" t="s">
        <v>22</v>
      </c>
      <c r="E28" s="72" t="s">
        <v>23</v>
      </c>
      <c r="F28" s="72" t="s">
        <v>24</v>
      </c>
      <c r="G28" s="15"/>
      <c r="H28" s="15"/>
      <c r="I28" s="48" t="s">
        <v>25</v>
      </c>
      <c r="J28" s="48" t="s">
        <v>26</v>
      </c>
      <c r="K28" s="15"/>
      <c r="L28" s="17"/>
      <c r="M28" s="25"/>
    </row>
    <row r="29" spans="2:13" s="10" customFormat="1" ht="15" x14ac:dyDescent="0.3">
      <c r="B29" s="26" t="s">
        <v>27</v>
      </c>
      <c r="C29" s="73" t="e">
        <f>ROUND(C23/C24,2)</f>
        <v>#DIV/0!</v>
      </c>
      <c r="D29" s="73" t="e">
        <f>ROUND(D23/D25,2)</f>
        <v>#DIV/0!</v>
      </c>
      <c r="E29" s="73" t="e">
        <f>ROUND(E23/E26,2)</f>
        <v>#DIV/0!</v>
      </c>
      <c r="F29" s="73" t="e">
        <f>ROUND(F23/F26,2)</f>
        <v>#DIV/0!</v>
      </c>
      <c r="G29" s="15"/>
      <c r="H29" s="15"/>
      <c r="I29" s="5" t="e">
        <f>C31</f>
        <v>#DIV/0!</v>
      </c>
      <c r="J29" s="5" t="e">
        <f>E31</f>
        <v>#DIV/0!</v>
      </c>
      <c r="K29" s="15"/>
      <c r="L29" s="17"/>
      <c r="M29" s="17"/>
    </row>
    <row r="30" spans="2:13" s="10" customFormat="1" ht="27.75" customHeight="1" x14ac:dyDescent="0.3">
      <c r="B30" s="24"/>
      <c r="C30" s="355" t="s">
        <v>25</v>
      </c>
      <c r="D30" s="355"/>
      <c r="E30" s="355" t="s">
        <v>26</v>
      </c>
      <c r="F30" s="355"/>
      <c r="G30" s="15"/>
      <c r="H30" s="15"/>
      <c r="I30" s="15"/>
      <c r="J30" s="15"/>
      <c r="K30" s="15"/>
      <c r="L30" s="15"/>
      <c r="M30" s="15"/>
    </row>
    <row r="31" spans="2:13" s="10" customFormat="1" ht="15" x14ac:dyDescent="0.3">
      <c r="B31" s="26" t="s">
        <v>27</v>
      </c>
      <c r="C31" s="359" t="e">
        <f>C29+D29</f>
        <v>#DIV/0!</v>
      </c>
      <c r="D31" s="359"/>
      <c r="E31" s="359" t="e">
        <f>E29+F29</f>
        <v>#DIV/0!</v>
      </c>
      <c r="F31" s="359"/>
      <c r="G31" s="15"/>
      <c r="H31" s="15"/>
      <c r="I31" s="15"/>
      <c r="J31" s="15"/>
      <c r="K31" s="15"/>
      <c r="L31" s="15"/>
      <c r="M31" s="15"/>
    </row>
    <row r="32" spans="2:13" s="10" customFormat="1" ht="27" customHeight="1" x14ac:dyDescent="0.3">
      <c r="B32" s="24"/>
      <c r="C32" s="355" t="s">
        <v>28</v>
      </c>
      <c r="D32" s="355"/>
      <c r="E32" s="355"/>
      <c r="F32" s="355"/>
      <c r="G32" s="15"/>
      <c r="H32" s="15"/>
      <c r="I32" s="15"/>
      <c r="J32" s="15"/>
      <c r="K32" s="15"/>
      <c r="L32" s="15"/>
      <c r="M32" s="15"/>
    </row>
    <row r="33" spans="2:1024" s="10" customFormat="1" ht="15" x14ac:dyDescent="0.3">
      <c r="B33" s="26" t="s">
        <v>27</v>
      </c>
      <c r="C33" s="356" t="e">
        <f>C31+E31</f>
        <v>#DIV/0!</v>
      </c>
      <c r="D33" s="356"/>
      <c r="E33" s="356"/>
      <c r="F33" s="356"/>
      <c r="G33" s="15"/>
      <c r="H33" s="15"/>
      <c r="I33" s="15"/>
      <c r="J33" s="41"/>
      <c r="K33" s="15"/>
      <c r="L33" s="15"/>
      <c r="M33" s="27"/>
    </row>
    <row r="34" spans="2:1024" s="10" customFormat="1" ht="7.5" customHeight="1" x14ac:dyDescent="0.3">
      <c r="M34" s="28"/>
    </row>
    <row r="35" spans="2:1024" s="10" customFormat="1" ht="12.75" customHeight="1" x14ac:dyDescent="0.3">
      <c r="C35" s="30"/>
      <c r="D35" s="30"/>
      <c r="E35" s="30"/>
      <c r="F35" s="30"/>
      <c r="G35" s="29"/>
      <c r="J35" s="30"/>
    </row>
    <row r="36" spans="2:1024" s="10" customFormat="1" x14ac:dyDescent="0.3">
      <c r="B36" s="4"/>
      <c r="C36" s="30"/>
      <c r="D36" s="30"/>
      <c r="E36" s="30"/>
      <c r="F36" s="30"/>
    </row>
    <row r="37" spans="2:1024" s="4" customFormat="1" x14ac:dyDescent="0.3">
      <c r="C37" s="47"/>
      <c r="D37" s="47"/>
      <c r="G37" s="3"/>
      <c r="H37" s="8"/>
      <c r="I37" s="8"/>
    </row>
    <row r="38" spans="2:1024" s="4" customFormat="1" x14ac:dyDescent="0.3">
      <c r="G38" s="3"/>
      <c r="H38" s="6"/>
      <c r="I38" s="6"/>
    </row>
    <row r="39" spans="2:1024" s="4" customFormat="1" x14ac:dyDescent="0.3">
      <c r="G39" s="3"/>
      <c r="H39" s="6"/>
      <c r="I39" s="6"/>
    </row>
    <row r="40" spans="2:1024" s="4" customFormat="1" x14ac:dyDescent="0.3">
      <c r="G40" s="3"/>
      <c r="H40" s="6"/>
      <c r="I40" s="6"/>
    </row>
    <row r="41" spans="2:1024" s="4" customFormat="1" x14ac:dyDescent="0.3">
      <c r="B41" s="9"/>
      <c r="G41" s="3"/>
      <c r="H41" s="6"/>
      <c r="I41" s="6"/>
    </row>
    <row r="42" spans="2:1024" s="3" customFormat="1" x14ac:dyDescent="0.3">
      <c r="B42" s="10"/>
      <c r="C42" s="10"/>
      <c r="D42" s="10"/>
      <c r="E42" s="10"/>
      <c r="F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10"/>
      <c r="NH42" s="10"/>
      <c r="NI42" s="10"/>
      <c r="NJ42" s="10"/>
      <c r="NK42" s="10"/>
      <c r="NL42" s="10"/>
      <c r="NM42" s="10"/>
      <c r="NN42" s="10"/>
      <c r="NO42" s="10"/>
      <c r="NP42" s="10"/>
      <c r="NQ42" s="10"/>
      <c r="NR42" s="10"/>
      <c r="NS42" s="10"/>
      <c r="NT42" s="10"/>
      <c r="NU42" s="10"/>
      <c r="NV42" s="10"/>
      <c r="NW42" s="10"/>
      <c r="NX42" s="10"/>
      <c r="NY42" s="10"/>
      <c r="NZ42" s="10"/>
      <c r="OA42" s="10"/>
      <c r="OB42" s="10"/>
      <c r="OC42" s="10"/>
      <c r="OD42" s="10"/>
      <c r="OE42" s="10"/>
      <c r="OF42" s="10"/>
      <c r="OG42" s="10"/>
      <c r="OH42" s="10"/>
      <c r="OI42" s="10"/>
      <c r="OJ42" s="10"/>
      <c r="OK42" s="10"/>
      <c r="OL42" s="10"/>
      <c r="OM42" s="10"/>
      <c r="ON42" s="10"/>
      <c r="OO42" s="10"/>
      <c r="OP42" s="10"/>
      <c r="OQ42" s="10"/>
      <c r="OR42" s="10"/>
      <c r="OS42" s="10"/>
      <c r="OT42" s="10"/>
      <c r="OU42" s="10"/>
      <c r="OV42" s="10"/>
      <c r="OW42" s="10"/>
      <c r="OX42" s="10"/>
      <c r="OY42" s="10"/>
      <c r="OZ42" s="10"/>
      <c r="PA42" s="10"/>
      <c r="PB42" s="10"/>
      <c r="PC42" s="10"/>
      <c r="PD42" s="10"/>
      <c r="PE42" s="10"/>
      <c r="PF42" s="10"/>
      <c r="PG42" s="10"/>
      <c r="PH42" s="10"/>
      <c r="PI42" s="10"/>
      <c r="PJ42" s="10"/>
      <c r="PK42" s="10"/>
      <c r="PL42" s="10"/>
      <c r="PM42" s="10"/>
      <c r="PN42" s="10"/>
      <c r="PO42" s="10"/>
      <c r="PP42" s="10"/>
      <c r="PQ42" s="10"/>
      <c r="PR42" s="10"/>
      <c r="PS42" s="10"/>
      <c r="PT42" s="10"/>
      <c r="PU42" s="10"/>
      <c r="PV42" s="10"/>
      <c r="PW42" s="10"/>
      <c r="PX42" s="10"/>
      <c r="PY42" s="10"/>
      <c r="PZ42" s="10"/>
      <c r="QA42" s="10"/>
      <c r="QB42" s="10"/>
      <c r="QC42" s="10"/>
      <c r="QD42" s="10"/>
      <c r="QE42" s="10"/>
      <c r="QF42" s="10"/>
      <c r="QG42" s="10"/>
      <c r="QH42" s="10"/>
      <c r="QI42" s="10"/>
      <c r="QJ42" s="10"/>
      <c r="QK42" s="10"/>
      <c r="QL42" s="10"/>
      <c r="QM42" s="10"/>
      <c r="QN42" s="10"/>
      <c r="QO42" s="10"/>
      <c r="QP42" s="10"/>
      <c r="QQ42" s="10"/>
      <c r="QR42" s="10"/>
      <c r="QS42" s="10"/>
      <c r="QT42" s="10"/>
      <c r="QU42" s="10"/>
      <c r="QV42" s="10"/>
      <c r="QW42" s="10"/>
      <c r="QX42" s="10"/>
      <c r="QY42" s="10"/>
      <c r="QZ42" s="10"/>
      <c r="RA42" s="10"/>
      <c r="RB42" s="10"/>
      <c r="RC42" s="10"/>
      <c r="RD42" s="10"/>
      <c r="RE42" s="10"/>
      <c r="RF42" s="10"/>
      <c r="RG42" s="10"/>
      <c r="RH42" s="10"/>
      <c r="RI42" s="10"/>
      <c r="RJ42" s="10"/>
      <c r="RK42" s="10"/>
      <c r="RL42" s="10"/>
      <c r="RM42" s="10"/>
      <c r="RN42" s="10"/>
      <c r="RO42" s="10"/>
      <c r="RP42" s="10"/>
      <c r="RQ42" s="10"/>
      <c r="RR42" s="10"/>
      <c r="RS42" s="10"/>
      <c r="RT42" s="10"/>
      <c r="RU42" s="10"/>
      <c r="RV42" s="10"/>
      <c r="RW42" s="10"/>
      <c r="RX42" s="10"/>
      <c r="RY42" s="10"/>
      <c r="RZ42" s="10"/>
      <c r="SA42" s="10"/>
      <c r="SB42" s="10"/>
      <c r="SC42" s="10"/>
      <c r="SD42" s="10"/>
      <c r="SE42" s="10"/>
      <c r="SF42" s="10"/>
      <c r="SG42" s="10"/>
      <c r="SH42" s="10"/>
      <c r="SI42" s="10"/>
      <c r="SJ42" s="10"/>
      <c r="SK42" s="10"/>
      <c r="SL42" s="10"/>
      <c r="SM42" s="10"/>
      <c r="SN42" s="10"/>
      <c r="SO42" s="10"/>
      <c r="SP42" s="10"/>
      <c r="SQ42" s="10"/>
      <c r="SR42" s="10"/>
      <c r="SS42" s="10"/>
      <c r="ST42" s="10"/>
      <c r="SU42" s="10"/>
      <c r="SV42" s="10"/>
      <c r="SW42" s="10"/>
      <c r="SX42" s="10"/>
      <c r="SY42" s="10"/>
      <c r="SZ42" s="10"/>
      <c r="TA42" s="10"/>
      <c r="TB42" s="10"/>
      <c r="TC42" s="10"/>
      <c r="TD42" s="10"/>
      <c r="TE42" s="10"/>
      <c r="TF42" s="10"/>
      <c r="TG42" s="10"/>
      <c r="TH42" s="10"/>
      <c r="TI42" s="10"/>
      <c r="TJ42" s="10"/>
      <c r="TK42" s="10"/>
      <c r="TL42" s="10"/>
      <c r="TM42" s="10"/>
      <c r="TN42" s="10"/>
      <c r="TO42" s="10"/>
      <c r="TP42" s="10"/>
      <c r="TQ42" s="10"/>
      <c r="TR42" s="10"/>
      <c r="TS42" s="10"/>
      <c r="TT42" s="10"/>
      <c r="TU42" s="10"/>
      <c r="TV42" s="10"/>
      <c r="TW42" s="10"/>
      <c r="TX42" s="10"/>
      <c r="TY42" s="10"/>
      <c r="TZ42" s="10"/>
      <c r="UA42" s="10"/>
      <c r="UB42" s="10"/>
      <c r="UC42" s="10"/>
      <c r="UD42" s="10"/>
      <c r="UE42" s="10"/>
      <c r="UF42" s="10"/>
      <c r="UG42" s="10"/>
      <c r="UH42" s="10"/>
      <c r="UI42" s="10"/>
      <c r="UJ42" s="10"/>
      <c r="UK42" s="10"/>
      <c r="UL42" s="10"/>
      <c r="UM42" s="10"/>
      <c r="UN42" s="10"/>
      <c r="UO42" s="10"/>
      <c r="UP42" s="10"/>
      <c r="UQ42" s="10"/>
      <c r="UR42" s="10"/>
      <c r="US42" s="10"/>
      <c r="UT42" s="10"/>
      <c r="UU42" s="10"/>
      <c r="UV42" s="10"/>
      <c r="UW42" s="10"/>
      <c r="UX42" s="10"/>
      <c r="UY42" s="10"/>
      <c r="UZ42" s="10"/>
      <c r="VA42" s="10"/>
      <c r="VB42" s="10"/>
      <c r="VC42" s="10"/>
      <c r="VD42" s="10"/>
      <c r="VE42" s="10"/>
      <c r="VF42" s="10"/>
      <c r="VG42" s="10"/>
      <c r="VH42" s="10"/>
      <c r="VI42" s="10"/>
      <c r="VJ42" s="10"/>
      <c r="VK42" s="10"/>
      <c r="VL42" s="10"/>
      <c r="VM42" s="10"/>
      <c r="VN42" s="10"/>
      <c r="VO42" s="10"/>
      <c r="VP42" s="10"/>
      <c r="VQ42" s="10"/>
      <c r="VR42" s="10"/>
      <c r="VS42" s="10"/>
      <c r="VT42" s="10"/>
      <c r="VU42" s="10"/>
      <c r="VV42" s="10"/>
      <c r="VW42" s="10"/>
      <c r="VX42" s="10"/>
      <c r="VY42" s="10"/>
      <c r="VZ42" s="10"/>
      <c r="WA42" s="10"/>
      <c r="WB42" s="10"/>
      <c r="WC42" s="10"/>
      <c r="WD42" s="10"/>
      <c r="WE42" s="10"/>
      <c r="WF42" s="10"/>
      <c r="WG42" s="10"/>
      <c r="WH42" s="10"/>
      <c r="WI42" s="10"/>
      <c r="WJ42" s="10"/>
      <c r="WK42" s="10"/>
      <c r="WL42" s="10"/>
      <c r="WM42" s="10"/>
      <c r="WN42" s="10"/>
      <c r="WO42" s="10"/>
      <c r="WP42" s="10"/>
      <c r="WQ42" s="10"/>
      <c r="WR42" s="10"/>
      <c r="WS42" s="10"/>
      <c r="WT42" s="10"/>
      <c r="WU42" s="10"/>
      <c r="WV42" s="10"/>
      <c r="WW42" s="10"/>
      <c r="WX42" s="10"/>
      <c r="WY42" s="10"/>
      <c r="WZ42" s="10"/>
      <c r="XA42" s="10"/>
      <c r="XB42" s="10"/>
      <c r="XC42" s="10"/>
      <c r="XD42" s="10"/>
      <c r="XE42" s="10"/>
      <c r="XF42" s="10"/>
      <c r="XG42" s="10"/>
      <c r="XH42" s="10"/>
      <c r="XI42" s="10"/>
      <c r="XJ42" s="10"/>
      <c r="XK42" s="10"/>
      <c r="XL42" s="10"/>
      <c r="XM42" s="10"/>
      <c r="XN42" s="10"/>
      <c r="XO42" s="10"/>
      <c r="XP42" s="10"/>
      <c r="XQ42" s="10"/>
      <c r="XR42" s="10"/>
      <c r="XS42" s="10"/>
      <c r="XT42" s="10"/>
      <c r="XU42" s="10"/>
      <c r="XV42" s="10"/>
      <c r="XW42" s="10"/>
      <c r="XX42" s="10"/>
      <c r="XY42" s="10"/>
      <c r="XZ42" s="10"/>
      <c r="YA42" s="10"/>
      <c r="YB42" s="10"/>
      <c r="YC42" s="10"/>
      <c r="YD42" s="10"/>
      <c r="YE42" s="10"/>
      <c r="YF42" s="10"/>
      <c r="YG42" s="10"/>
      <c r="YH42" s="10"/>
      <c r="YI42" s="10"/>
      <c r="YJ42" s="10"/>
      <c r="YK42" s="10"/>
      <c r="YL42" s="10"/>
      <c r="YM42" s="10"/>
      <c r="YN42" s="10"/>
      <c r="YO42" s="10"/>
      <c r="YP42" s="10"/>
      <c r="YQ42" s="10"/>
      <c r="YR42" s="10"/>
      <c r="YS42" s="10"/>
      <c r="YT42" s="10"/>
      <c r="YU42" s="10"/>
      <c r="YV42" s="10"/>
      <c r="YW42" s="10"/>
      <c r="YX42" s="10"/>
      <c r="YY42" s="10"/>
      <c r="YZ42" s="10"/>
      <c r="ZA42" s="10"/>
      <c r="ZB42" s="10"/>
      <c r="ZC42" s="10"/>
      <c r="ZD42" s="10"/>
      <c r="ZE42" s="10"/>
      <c r="ZF42" s="10"/>
      <c r="ZG42" s="10"/>
      <c r="ZH42" s="10"/>
      <c r="ZI42" s="10"/>
      <c r="ZJ42" s="10"/>
      <c r="ZK42" s="10"/>
      <c r="ZL42" s="10"/>
      <c r="ZM42" s="10"/>
      <c r="ZN42" s="10"/>
      <c r="ZO42" s="10"/>
      <c r="ZP42" s="10"/>
      <c r="ZQ42" s="10"/>
      <c r="ZR42" s="10"/>
      <c r="ZS42" s="10"/>
      <c r="ZT42" s="10"/>
      <c r="ZU42" s="10"/>
      <c r="ZV42" s="10"/>
      <c r="ZW42" s="10"/>
      <c r="ZX42" s="10"/>
      <c r="ZY42" s="10"/>
      <c r="ZZ42" s="10"/>
      <c r="AAA42" s="10"/>
      <c r="AAB42" s="10"/>
      <c r="AAC42" s="10"/>
      <c r="AAD42" s="10"/>
      <c r="AAE42" s="10"/>
      <c r="AAF42" s="10"/>
      <c r="AAG42" s="10"/>
      <c r="AAH42" s="10"/>
      <c r="AAI42" s="10"/>
      <c r="AAJ42" s="10"/>
      <c r="AAK42" s="10"/>
      <c r="AAL42" s="10"/>
      <c r="AAM42" s="10"/>
      <c r="AAN42" s="10"/>
      <c r="AAO42" s="10"/>
      <c r="AAP42" s="10"/>
      <c r="AAQ42" s="10"/>
      <c r="AAR42" s="10"/>
      <c r="AAS42" s="10"/>
      <c r="AAT42" s="10"/>
      <c r="AAU42" s="10"/>
      <c r="AAV42" s="10"/>
      <c r="AAW42" s="10"/>
      <c r="AAX42" s="10"/>
      <c r="AAY42" s="10"/>
      <c r="AAZ42" s="10"/>
      <c r="ABA42" s="10"/>
      <c r="ABB42" s="10"/>
      <c r="ABC42" s="10"/>
      <c r="ABD42" s="10"/>
      <c r="ABE42" s="10"/>
      <c r="ABF42" s="10"/>
      <c r="ABG42" s="10"/>
      <c r="ABH42" s="10"/>
      <c r="ABI42" s="10"/>
      <c r="ABJ42" s="10"/>
      <c r="ABK42" s="10"/>
      <c r="ABL42" s="10"/>
      <c r="ABM42" s="10"/>
      <c r="ABN42" s="10"/>
      <c r="ABO42" s="10"/>
      <c r="ABP42" s="10"/>
      <c r="ABQ42" s="10"/>
      <c r="ABR42" s="10"/>
      <c r="ABS42" s="10"/>
      <c r="ABT42" s="10"/>
      <c r="ABU42" s="10"/>
      <c r="ABV42" s="10"/>
      <c r="ABW42" s="10"/>
      <c r="ABX42" s="10"/>
      <c r="ABY42" s="10"/>
      <c r="ABZ42" s="10"/>
      <c r="ACA42" s="10"/>
      <c r="ACB42" s="10"/>
      <c r="ACC42" s="10"/>
      <c r="ACD42" s="10"/>
      <c r="ACE42" s="10"/>
      <c r="ACF42" s="10"/>
      <c r="ACG42" s="10"/>
      <c r="ACH42" s="10"/>
      <c r="ACI42" s="10"/>
      <c r="ACJ42" s="10"/>
      <c r="ACK42" s="10"/>
      <c r="ACL42" s="10"/>
      <c r="ACM42" s="10"/>
      <c r="ACN42" s="10"/>
      <c r="ACO42" s="10"/>
      <c r="ACP42" s="10"/>
      <c r="ACQ42" s="10"/>
      <c r="ACR42" s="10"/>
      <c r="ACS42" s="10"/>
      <c r="ACT42" s="10"/>
      <c r="ACU42" s="10"/>
      <c r="ACV42" s="10"/>
      <c r="ACW42" s="10"/>
      <c r="ACX42" s="10"/>
      <c r="ACY42" s="10"/>
      <c r="ACZ42" s="10"/>
      <c r="ADA42" s="10"/>
      <c r="ADB42" s="10"/>
      <c r="ADC42" s="10"/>
      <c r="ADD42" s="10"/>
      <c r="ADE42" s="10"/>
      <c r="ADF42" s="10"/>
      <c r="ADG42" s="10"/>
      <c r="ADH42" s="10"/>
      <c r="ADI42" s="10"/>
      <c r="ADJ42" s="10"/>
      <c r="ADK42" s="10"/>
      <c r="ADL42" s="10"/>
      <c r="ADM42" s="10"/>
      <c r="ADN42" s="10"/>
      <c r="ADO42" s="10"/>
      <c r="ADP42" s="10"/>
      <c r="ADQ42" s="10"/>
      <c r="ADR42" s="10"/>
      <c r="ADS42" s="10"/>
      <c r="ADT42" s="10"/>
      <c r="ADU42" s="10"/>
      <c r="ADV42" s="10"/>
      <c r="ADW42" s="10"/>
      <c r="ADX42" s="10"/>
      <c r="ADY42" s="10"/>
      <c r="ADZ42" s="10"/>
      <c r="AEA42" s="10"/>
      <c r="AEB42" s="10"/>
      <c r="AEC42" s="10"/>
      <c r="AED42" s="10"/>
      <c r="AEE42" s="10"/>
      <c r="AEF42" s="10"/>
      <c r="AEG42" s="10"/>
      <c r="AEH42" s="10"/>
      <c r="AEI42" s="10"/>
      <c r="AEJ42" s="10"/>
      <c r="AEK42" s="10"/>
      <c r="AEL42" s="10"/>
      <c r="AEM42" s="10"/>
      <c r="AEN42" s="10"/>
      <c r="AEO42" s="10"/>
      <c r="AEP42" s="10"/>
      <c r="AEQ42" s="10"/>
      <c r="AER42" s="10"/>
      <c r="AES42" s="10"/>
      <c r="AET42" s="10"/>
      <c r="AEU42" s="10"/>
      <c r="AEV42" s="10"/>
      <c r="AEW42" s="10"/>
      <c r="AEX42" s="10"/>
      <c r="AEY42" s="10"/>
      <c r="AEZ42" s="10"/>
      <c r="AFA42" s="10"/>
      <c r="AFB42" s="10"/>
      <c r="AFC42" s="10"/>
      <c r="AFD42" s="10"/>
      <c r="AFE42" s="10"/>
      <c r="AFF42" s="10"/>
      <c r="AFG42" s="10"/>
      <c r="AFH42" s="10"/>
      <c r="AFI42" s="10"/>
      <c r="AFJ42" s="10"/>
      <c r="AFK42" s="10"/>
      <c r="AFL42" s="10"/>
      <c r="AFM42" s="10"/>
      <c r="AFN42" s="10"/>
      <c r="AFO42" s="10"/>
      <c r="AFP42" s="10"/>
      <c r="AFQ42" s="10"/>
      <c r="AFR42" s="10"/>
      <c r="AFS42" s="10"/>
      <c r="AFT42" s="10"/>
      <c r="AFU42" s="10"/>
      <c r="AFV42" s="10"/>
      <c r="AFW42" s="10"/>
      <c r="AFX42" s="10"/>
      <c r="AFY42" s="10"/>
      <c r="AFZ42" s="10"/>
      <c r="AGA42" s="10"/>
      <c r="AGB42" s="10"/>
      <c r="AGC42" s="10"/>
      <c r="AGD42" s="10"/>
      <c r="AGE42" s="10"/>
      <c r="AGF42" s="10"/>
      <c r="AGG42" s="10"/>
      <c r="AGH42" s="10"/>
      <c r="AGI42" s="10"/>
      <c r="AGJ42" s="10"/>
      <c r="AGK42" s="10"/>
      <c r="AGL42" s="10"/>
      <c r="AGM42" s="10"/>
      <c r="AGN42" s="10"/>
      <c r="AGO42" s="10"/>
      <c r="AGP42" s="10"/>
      <c r="AGQ42" s="10"/>
      <c r="AGR42" s="10"/>
      <c r="AGS42" s="10"/>
      <c r="AGT42" s="10"/>
      <c r="AGU42" s="10"/>
      <c r="AGV42" s="10"/>
      <c r="AGW42" s="10"/>
      <c r="AGX42" s="10"/>
      <c r="AGY42" s="10"/>
      <c r="AGZ42" s="10"/>
      <c r="AHA42" s="10"/>
      <c r="AHB42" s="10"/>
      <c r="AHC42" s="10"/>
      <c r="AHD42" s="10"/>
      <c r="AHE42" s="10"/>
      <c r="AHF42" s="10"/>
      <c r="AHG42" s="10"/>
      <c r="AHH42" s="10"/>
      <c r="AHI42" s="10"/>
      <c r="AHJ42" s="10"/>
      <c r="AHK42" s="10"/>
      <c r="AHL42" s="10"/>
      <c r="AHM42" s="10"/>
      <c r="AHN42" s="10"/>
      <c r="AHO42" s="10"/>
      <c r="AHP42" s="10"/>
      <c r="AHQ42" s="10"/>
      <c r="AHR42" s="10"/>
      <c r="AHS42" s="10"/>
      <c r="AHT42" s="10"/>
      <c r="AHU42" s="10"/>
      <c r="AHV42" s="10"/>
      <c r="AHW42" s="10"/>
      <c r="AHX42" s="10"/>
      <c r="AHY42" s="10"/>
      <c r="AHZ42" s="10"/>
      <c r="AIA42" s="10"/>
      <c r="AIB42" s="10"/>
      <c r="AIC42" s="10"/>
      <c r="AID42" s="10"/>
      <c r="AIE42" s="10"/>
      <c r="AIF42" s="10"/>
      <c r="AIG42" s="10"/>
      <c r="AIH42" s="10"/>
      <c r="AII42" s="10"/>
      <c r="AIJ42" s="10"/>
      <c r="AIK42" s="10"/>
      <c r="AIL42" s="10"/>
      <c r="AIM42" s="10"/>
      <c r="AIN42" s="10"/>
      <c r="AIO42" s="10"/>
      <c r="AIP42" s="10"/>
      <c r="AIQ42" s="10"/>
      <c r="AIR42" s="10"/>
      <c r="AIS42" s="10"/>
      <c r="AIT42" s="10"/>
      <c r="AIU42" s="10"/>
      <c r="AIV42" s="10"/>
      <c r="AIW42" s="10"/>
      <c r="AIX42" s="10"/>
      <c r="AIY42" s="10"/>
      <c r="AIZ42" s="10"/>
      <c r="AJA42" s="10"/>
      <c r="AJB42" s="10"/>
      <c r="AJC42" s="10"/>
      <c r="AJD42" s="10"/>
      <c r="AJE42" s="10"/>
      <c r="AJF42" s="10"/>
      <c r="AJG42" s="10"/>
      <c r="AJH42" s="10"/>
      <c r="AJI42" s="10"/>
      <c r="AJJ42" s="10"/>
      <c r="AJK42" s="10"/>
      <c r="AJL42" s="10"/>
      <c r="AJM42" s="10"/>
      <c r="AJN42" s="10"/>
      <c r="AJO42" s="10"/>
      <c r="AJP42" s="10"/>
      <c r="AJQ42" s="10"/>
      <c r="AJR42" s="10"/>
      <c r="AJS42" s="10"/>
      <c r="AJT42" s="10"/>
      <c r="AJU42" s="10"/>
      <c r="AJV42" s="10"/>
      <c r="AJW42" s="10"/>
      <c r="AJX42" s="10"/>
      <c r="AJY42" s="10"/>
      <c r="AJZ42" s="10"/>
      <c r="AKA42" s="10"/>
      <c r="AKB42" s="10"/>
      <c r="AKC42" s="10"/>
      <c r="AKD42" s="10"/>
      <c r="AKE42" s="10"/>
      <c r="AKF42" s="10"/>
      <c r="AKG42" s="10"/>
      <c r="AKH42" s="10"/>
      <c r="AKI42" s="10"/>
      <c r="AKJ42" s="10"/>
      <c r="AKK42" s="10"/>
      <c r="AKL42" s="10"/>
      <c r="AKM42" s="10"/>
      <c r="AKN42" s="10"/>
      <c r="AKO42" s="10"/>
      <c r="AKP42" s="10"/>
      <c r="AKQ42" s="10"/>
      <c r="AKR42" s="10"/>
      <c r="AKS42" s="10"/>
      <c r="AKT42" s="10"/>
      <c r="AKU42" s="10"/>
      <c r="AKV42" s="10"/>
      <c r="AKW42" s="10"/>
      <c r="AKX42" s="10"/>
      <c r="AKY42" s="10"/>
      <c r="AKZ42" s="10"/>
      <c r="ALA42" s="10"/>
      <c r="ALB42" s="10"/>
      <c r="ALC42" s="10"/>
      <c r="ALD42" s="10"/>
      <c r="ALE42" s="10"/>
      <c r="ALF42" s="10"/>
      <c r="ALG42" s="10"/>
      <c r="ALH42" s="10"/>
      <c r="ALI42" s="10"/>
      <c r="ALJ42" s="10"/>
      <c r="ALK42" s="10"/>
      <c r="ALL42" s="10"/>
      <c r="ALM42" s="10"/>
      <c r="ALN42" s="10"/>
      <c r="ALO42" s="10"/>
      <c r="ALP42" s="10"/>
      <c r="ALQ42" s="10"/>
      <c r="ALR42" s="10"/>
      <c r="ALS42" s="10"/>
      <c r="ALT42" s="10"/>
      <c r="ALU42" s="10"/>
      <c r="ALV42" s="10"/>
      <c r="ALW42" s="10"/>
      <c r="ALX42" s="10"/>
      <c r="ALY42" s="10"/>
      <c r="ALZ42" s="10"/>
      <c r="AMA42" s="10"/>
      <c r="AMB42" s="10"/>
      <c r="AMC42" s="10"/>
      <c r="AMD42" s="10"/>
      <c r="AME42" s="10"/>
      <c r="AMF42" s="10"/>
      <c r="AMG42" s="10"/>
      <c r="AMH42" s="10"/>
      <c r="AMI42" s="10"/>
      <c r="AMJ42" s="10"/>
    </row>
    <row r="43" spans="2:1024" s="3" customFormat="1" x14ac:dyDescent="0.3">
      <c r="B43" s="10"/>
      <c r="C43" s="10"/>
      <c r="D43" s="10"/>
      <c r="E43" s="10"/>
      <c r="F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10"/>
      <c r="NH43" s="10"/>
      <c r="NI43" s="10"/>
      <c r="NJ43" s="10"/>
      <c r="NK43" s="10"/>
      <c r="NL43" s="10"/>
      <c r="NM43" s="10"/>
      <c r="NN43" s="10"/>
      <c r="NO43" s="10"/>
      <c r="NP43" s="10"/>
      <c r="NQ43" s="10"/>
      <c r="NR43" s="10"/>
      <c r="NS43" s="10"/>
      <c r="NT43" s="10"/>
      <c r="NU43" s="10"/>
      <c r="NV43" s="10"/>
      <c r="NW43" s="10"/>
      <c r="NX43" s="10"/>
      <c r="NY43" s="10"/>
      <c r="NZ43" s="10"/>
      <c r="OA43" s="10"/>
      <c r="OB43" s="10"/>
      <c r="OC43" s="10"/>
      <c r="OD43" s="10"/>
      <c r="OE43" s="10"/>
      <c r="OF43" s="10"/>
      <c r="OG43" s="10"/>
      <c r="OH43" s="10"/>
      <c r="OI43" s="10"/>
      <c r="OJ43" s="10"/>
      <c r="OK43" s="10"/>
      <c r="OL43" s="10"/>
      <c r="OM43" s="10"/>
      <c r="ON43" s="10"/>
      <c r="OO43" s="10"/>
      <c r="OP43" s="10"/>
      <c r="OQ43" s="10"/>
      <c r="OR43" s="10"/>
      <c r="OS43" s="10"/>
      <c r="OT43" s="10"/>
      <c r="OU43" s="10"/>
      <c r="OV43" s="10"/>
      <c r="OW43" s="10"/>
      <c r="OX43" s="10"/>
      <c r="OY43" s="10"/>
      <c r="OZ43" s="10"/>
      <c r="PA43" s="10"/>
      <c r="PB43" s="10"/>
      <c r="PC43" s="10"/>
      <c r="PD43" s="10"/>
      <c r="PE43" s="10"/>
      <c r="PF43" s="10"/>
      <c r="PG43" s="10"/>
      <c r="PH43" s="10"/>
      <c r="PI43" s="10"/>
      <c r="PJ43" s="10"/>
      <c r="PK43" s="10"/>
      <c r="PL43" s="10"/>
      <c r="PM43" s="10"/>
      <c r="PN43" s="10"/>
      <c r="PO43" s="10"/>
      <c r="PP43" s="10"/>
      <c r="PQ43" s="10"/>
      <c r="PR43" s="10"/>
      <c r="PS43" s="10"/>
      <c r="PT43" s="10"/>
      <c r="PU43" s="10"/>
      <c r="PV43" s="10"/>
      <c r="PW43" s="10"/>
      <c r="PX43" s="10"/>
      <c r="PY43" s="10"/>
      <c r="PZ43" s="10"/>
      <c r="QA43" s="10"/>
      <c r="QB43" s="10"/>
      <c r="QC43" s="10"/>
      <c r="QD43" s="10"/>
      <c r="QE43" s="10"/>
      <c r="QF43" s="10"/>
      <c r="QG43" s="10"/>
      <c r="QH43" s="10"/>
      <c r="QI43" s="10"/>
      <c r="QJ43" s="10"/>
      <c r="QK43" s="10"/>
      <c r="QL43" s="10"/>
      <c r="QM43" s="10"/>
      <c r="QN43" s="10"/>
      <c r="QO43" s="10"/>
      <c r="QP43" s="10"/>
      <c r="QQ43" s="10"/>
      <c r="QR43" s="10"/>
      <c r="QS43" s="10"/>
      <c r="QT43" s="10"/>
      <c r="QU43" s="10"/>
      <c r="QV43" s="10"/>
      <c r="QW43" s="10"/>
      <c r="QX43" s="10"/>
      <c r="QY43" s="10"/>
      <c r="QZ43" s="10"/>
      <c r="RA43" s="10"/>
      <c r="RB43" s="10"/>
      <c r="RC43" s="10"/>
      <c r="RD43" s="10"/>
      <c r="RE43" s="10"/>
      <c r="RF43" s="10"/>
      <c r="RG43" s="10"/>
      <c r="RH43" s="10"/>
      <c r="RI43" s="10"/>
      <c r="RJ43" s="10"/>
      <c r="RK43" s="10"/>
      <c r="RL43" s="10"/>
      <c r="RM43" s="10"/>
      <c r="RN43" s="10"/>
      <c r="RO43" s="10"/>
      <c r="RP43" s="10"/>
      <c r="RQ43" s="10"/>
      <c r="RR43" s="10"/>
      <c r="RS43" s="10"/>
      <c r="RT43" s="10"/>
      <c r="RU43" s="10"/>
      <c r="RV43" s="10"/>
      <c r="RW43" s="10"/>
      <c r="RX43" s="10"/>
      <c r="RY43" s="10"/>
      <c r="RZ43" s="10"/>
      <c r="SA43" s="10"/>
      <c r="SB43" s="10"/>
      <c r="SC43" s="10"/>
      <c r="SD43" s="10"/>
      <c r="SE43" s="10"/>
      <c r="SF43" s="10"/>
      <c r="SG43" s="10"/>
      <c r="SH43" s="10"/>
      <c r="SI43" s="10"/>
      <c r="SJ43" s="10"/>
      <c r="SK43" s="10"/>
      <c r="SL43" s="10"/>
      <c r="SM43" s="10"/>
      <c r="SN43" s="10"/>
      <c r="SO43" s="10"/>
      <c r="SP43" s="10"/>
      <c r="SQ43" s="10"/>
      <c r="SR43" s="10"/>
      <c r="SS43" s="10"/>
      <c r="ST43" s="10"/>
      <c r="SU43" s="10"/>
      <c r="SV43" s="10"/>
      <c r="SW43" s="10"/>
      <c r="SX43" s="10"/>
      <c r="SY43" s="10"/>
      <c r="SZ43" s="10"/>
      <c r="TA43" s="10"/>
      <c r="TB43" s="10"/>
      <c r="TC43" s="10"/>
      <c r="TD43" s="10"/>
      <c r="TE43" s="10"/>
      <c r="TF43" s="10"/>
      <c r="TG43" s="10"/>
      <c r="TH43" s="10"/>
      <c r="TI43" s="10"/>
      <c r="TJ43" s="10"/>
      <c r="TK43" s="10"/>
      <c r="TL43" s="10"/>
      <c r="TM43" s="10"/>
      <c r="TN43" s="10"/>
      <c r="TO43" s="10"/>
      <c r="TP43" s="10"/>
      <c r="TQ43" s="10"/>
      <c r="TR43" s="10"/>
      <c r="TS43" s="10"/>
      <c r="TT43" s="10"/>
      <c r="TU43" s="10"/>
      <c r="TV43" s="10"/>
      <c r="TW43" s="10"/>
      <c r="TX43" s="10"/>
      <c r="TY43" s="10"/>
      <c r="TZ43" s="10"/>
      <c r="UA43" s="10"/>
      <c r="UB43" s="10"/>
      <c r="UC43" s="10"/>
      <c r="UD43" s="10"/>
      <c r="UE43" s="10"/>
      <c r="UF43" s="10"/>
      <c r="UG43" s="10"/>
      <c r="UH43" s="10"/>
      <c r="UI43" s="10"/>
      <c r="UJ43" s="10"/>
      <c r="UK43" s="10"/>
      <c r="UL43" s="10"/>
      <c r="UM43" s="10"/>
      <c r="UN43" s="10"/>
      <c r="UO43" s="10"/>
      <c r="UP43" s="10"/>
      <c r="UQ43" s="10"/>
      <c r="UR43" s="10"/>
      <c r="US43" s="10"/>
      <c r="UT43" s="10"/>
      <c r="UU43" s="10"/>
      <c r="UV43" s="10"/>
      <c r="UW43" s="10"/>
      <c r="UX43" s="10"/>
      <c r="UY43" s="10"/>
      <c r="UZ43" s="10"/>
      <c r="VA43" s="10"/>
      <c r="VB43" s="10"/>
      <c r="VC43" s="10"/>
      <c r="VD43" s="10"/>
      <c r="VE43" s="10"/>
      <c r="VF43" s="10"/>
      <c r="VG43" s="10"/>
      <c r="VH43" s="10"/>
      <c r="VI43" s="10"/>
      <c r="VJ43" s="10"/>
      <c r="VK43" s="10"/>
      <c r="VL43" s="10"/>
      <c r="VM43" s="10"/>
      <c r="VN43" s="10"/>
      <c r="VO43" s="10"/>
      <c r="VP43" s="10"/>
      <c r="VQ43" s="10"/>
      <c r="VR43" s="10"/>
      <c r="VS43" s="10"/>
      <c r="VT43" s="10"/>
      <c r="VU43" s="10"/>
      <c r="VV43" s="10"/>
      <c r="VW43" s="10"/>
      <c r="VX43" s="10"/>
      <c r="VY43" s="10"/>
      <c r="VZ43" s="10"/>
      <c r="WA43" s="10"/>
      <c r="WB43" s="10"/>
      <c r="WC43" s="10"/>
      <c r="WD43" s="10"/>
      <c r="WE43" s="10"/>
      <c r="WF43" s="10"/>
      <c r="WG43" s="10"/>
      <c r="WH43" s="10"/>
      <c r="WI43" s="10"/>
      <c r="WJ43" s="10"/>
      <c r="WK43" s="10"/>
      <c r="WL43" s="10"/>
      <c r="WM43" s="10"/>
      <c r="WN43" s="10"/>
      <c r="WO43" s="10"/>
      <c r="WP43" s="10"/>
      <c r="WQ43" s="10"/>
      <c r="WR43" s="10"/>
      <c r="WS43" s="10"/>
      <c r="WT43" s="10"/>
      <c r="WU43" s="10"/>
      <c r="WV43" s="10"/>
      <c r="WW43" s="10"/>
      <c r="WX43" s="10"/>
      <c r="WY43" s="10"/>
      <c r="WZ43" s="10"/>
      <c r="XA43" s="10"/>
      <c r="XB43" s="10"/>
      <c r="XC43" s="10"/>
      <c r="XD43" s="10"/>
      <c r="XE43" s="10"/>
      <c r="XF43" s="10"/>
      <c r="XG43" s="10"/>
      <c r="XH43" s="10"/>
      <c r="XI43" s="10"/>
      <c r="XJ43" s="10"/>
      <c r="XK43" s="10"/>
      <c r="XL43" s="10"/>
      <c r="XM43" s="10"/>
      <c r="XN43" s="10"/>
      <c r="XO43" s="10"/>
      <c r="XP43" s="10"/>
      <c r="XQ43" s="10"/>
      <c r="XR43" s="10"/>
      <c r="XS43" s="10"/>
      <c r="XT43" s="10"/>
      <c r="XU43" s="10"/>
      <c r="XV43" s="10"/>
      <c r="XW43" s="10"/>
      <c r="XX43" s="10"/>
      <c r="XY43" s="10"/>
      <c r="XZ43" s="10"/>
      <c r="YA43" s="10"/>
      <c r="YB43" s="10"/>
      <c r="YC43" s="10"/>
      <c r="YD43" s="10"/>
      <c r="YE43" s="10"/>
      <c r="YF43" s="10"/>
      <c r="YG43" s="10"/>
      <c r="YH43" s="10"/>
      <c r="YI43" s="10"/>
      <c r="YJ43" s="10"/>
      <c r="YK43" s="10"/>
      <c r="YL43" s="10"/>
      <c r="YM43" s="10"/>
      <c r="YN43" s="10"/>
      <c r="YO43" s="10"/>
      <c r="YP43" s="10"/>
      <c r="YQ43" s="10"/>
      <c r="YR43" s="10"/>
      <c r="YS43" s="10"/>
      <c r="YT43" s="10"/>
      <c r="YU43" s="10"/>
      <c r="YV43" s="10"/>
      <c r="YW43" s="10"/>
      <c r="YX43" s="10"/>
      <c r="YY43" s="10"/>
      <c r="YZ43" s="10"/>
      <c r="ZA43" s="10"/>
      <c r="ZB43" s="10"/>
      <c r="ZC43" s="10"/>
      <c r="ZD43" s="10"/>
      <c r="ZE43" s="10"/>
      <c r="ZF43" s="10"/>
      <c r="ZG43" s="10"/>
      <c r="ZH43" s="10"/>
      <c r="ZI43" s="10"/>
      <c r="ZJ43" s="10"/>
      <c r="ZK43" s="10"/>
      <c r="ZL43" s="10"/>
      <c r="ZM43" s="10"/>
      <c r="ZN43" s="10"/>
      <c r="ZO43" s="10"/>
      <c r="ZP43" s="10"/>
      <c r="ZQ43" s="10"/>
      <c r="ZR43" s="10"/>
      <c r="ZS43" s="10"/>
      <c r="ZT43" s="10"/>
      <c r="ZU43" s="10"/>
      <c r="ZV43" s="10"/>
      <c r="ZW43" s="10"/>
      <c r="ZX43" s="10"/>
      <c r="ZY43" s="10"/>
      <c r="ZZ43" s="10"/>
      <c r="AAA43" s="10"/>
      <c r="AAB43" s="10"/>
      <c r="AAC43" s="10"/>
      <c r="AAD43" s="10"/>
      <c r="AAE43" s="10"/>
      <c r="AAF43" s="10"/>
      <c r="AAG43" s="10"/>
      <c r="AAH43" s="10"/>
      <c r="AAI43" s="10"/>
      <c r="AAJ43" s="10"/>
      <c r="AAK43" s="10"/>
      <c r="AAL43" s="10"/>
      <c r="AAM43" s="10"/>
      <c r="AAN43" s="10"/>
      <c r="AAO43" s="10"/>
      <c r="AAP43" s="10"/>
      <c r="AAQ43" s="10"/>
      <c r="AAR43" s="10"/>
      <c r="AAS43" s="10"/>
      <c r="AAT43" s="10"/>
      <c r="AAU43" s="10"/>
      <c r="AAV43" s="10"/>
      <c r="AAW43" s="10"/>
      <c r="AAX43" s="10"/>
      <c r="AAY43" s="10"/>
      <c r="AAZ43" s="10"/>
      <c r="ABA43" s="10"/>
      <c r="ABB43" s="10"/>
      <c r="ABC43" s="10"/>
      <c r="ABD43" s="10"/>
      <c r="ABE43" s="10"/>
      <c r="ABF43" s="10"/>
      <c r="ABG43" s="10"/>
      <c r="ABH43" s="10"/>
      <c r="ABI43" s="10"/>
      <c r="ABJ43" s="10"/>
      <c r="ABK43" s="10"/>
      <c r="ABL43" s="10"/>
      <c r="ABM43" s="10"/>
      <c r="ABN43" s="10"/>
      <c r="ABO43" s="10"/>
      <c r="ABP43" s="10"/>
      <c r="ABQ43" s="10"/>
      <c r="ABR43" s="10"/>
      <c r="ABS43" s="10"/>
      <c r="ABT43" s="10"/>
      <c r="ABU43" s="10"/>
      <c r="ABV43" s="10"/>
      <c r="ABW43" s="10"/>
      <c r="ABX43" s="10"/>
      <c r="ABY43" s="10"/>
      <c r="ABZ43" s="10"/>
      <c r="ACA43" s="10"/>
      <c r="ACB43" s="10"/>
      <c r="ACC43" s="10"/>
      <c r="ACD43" s="10"/>
      <c r="ACE43" s="10"/>
      <c r="ACF43" s="10"/>
      <c r="ACG43" s="10"/>
      <c r="ACH43" s="10"/>
      <c r="ACI43" s="10"/>
      <c r="ACJ43" s="10"/>
      <c r="ACK43" s="10"/>
      <c r="ACL43" s="10"/>
      <c r="ACM43" s="10"/>
      <c r="ACN43" s="10"/>
      <c r="ACO43" s="10"/>
      <c r="ACP43" s="10"/>
      <c r="ACQ43" s="10"/>
      <c r="ACR43" s="10"/>
      <c r="ACS43" s="10"/>
      <c r="ACT43" s="10"/>
      <c r="ACU43" s="10"/>
      <c r="ACV43" s="10"/>
      <c r="ACW43" s="10"/>
      <c r="ACX43" s="10"/>
      <c r="ACY43" s="10"/>
      <c r="ACZ43" s="10"/>
      <c r="ADA43" s="10"/>
      <c r="ADB43" s="10"/>
      <c r="ADC43" s="10"/>
      <c r="ADD43" s="10"/>
      <c r="ADE43" s="10"/>
      <c r="ADF43" s="10"/>
      <c r="ADG43" s="10"/>
      <c r="ADH43" s="10"/>
      <c r="ADI43" s="10"/>
      <c r="ADJ43" s="10"/>
      <c r="ADK43" s="10"/>
      <c r="ADL43" s="10"/>
      <c r="ADM43" s="10"/>
      <c r="ADN43" s="10"/>
      <c r="ADO43" s="10"/>
      <c r="ADP43" s="10"/>
      <c r="ADQ43" s="10"/>
      <c r="ADR43" s="10"/>
      <c r="ADS43" s="10"/>
      <c r="ADT43" s="10"/>
      <c r="ADU43" s="10"/>
      <c r="ADV43" s="10"/>
      <c r="ADW43" s="10"/>
      <c r="ADX43" s="10"/>
      <c r="ADY43" s="10"/>
      <c r="ADZ43" s="10"/>
      <c r="AEA43" s="10"/>
      <c r="AEB43" s="10"/>
      <c r="AEC43" s="10"/>
      <c r="AED43" s="10"/>
      <c r="AEE43" s="10"/>
      <c r="AEF43" s="10"/>
      <c r="AEG43" s="10"/>
      <c r="AEH43" s="10"/>
      <c r="AEI43" s="10"/>
      <c r="AEJ43" s="10"/>
      <c r="AEK43" s="10"/>
      <c r="AEL43" s="10"/>
      <c r="AEM43" s="10"/>
      <c r="AEN43" s="10"/>
      <c r="AEO43" s="10"/>
      <c r="AEP43" s="10"/>
      <c r="AEQ43" s="10"/>
      <c r="AER43" s="10"/>
      <c r="AES43" s="10"/>
      <c r="AET43" s="10"/>
      <c r="AEU43" s="10"/>
      <c r="AEV43" s="10"/>
      <c r="AEW43" s="10"/>
      <c r="AEX43" s="10"/>
      <c r="AEY43" s="10"/>
      <c r="AEZ43" s="10"/>
      <c r="AFA43" s="10"/>
      <c r="AFB43" s="10"/>
      <c r="AFC43" s="10"/>
      <c r="AFD43" s="10"/>
      <c r="AFE43" s="10"/>
      <c r="AFF43" s="10"/>
      <c r="AFG43" s="10"/>
      <c r="AFH43" s="10"/>
      <c r="AFI43" s="10"/>
      <c r="AFJ43" s="10"/>
      <c r="AFK43" s="10"/>
      <c r="AFL43" s="10"/>
      <c r="AFM43" s="10"/>
      <c r="AFN43" s="10"/>
      <c r="AFO43" s="10"/>
      <c r="AFP43" s="10"/>
      <c r="AFQ43" s="10"/>
      <c r="AFR43" s="10"/>
      <c r="AFS43" s="10"/>
      <c r="AFT43" s="10"/>
      <c r="AFU43" s="10"/>
      <c r="AFV43" s="10"/>
      <c r="AFW43" s="10"/>
      <c r="AFX43" s="10"/>
      <c r="AFY43" s="10"/>
      <c r="AFZ43" s="10"/>
      <c r="AGA43" s="10"/>
      <c r="AGB43" s="10"/>
      <c r="AGC43" s="10"/>
      <c r="AGD43" s="10"/>
      <c r="AGE43" s="10"/>
      <c r="AGF43" s="10"/>
      <c r="AGG43" s="10"/>
      <c r="AGH43" s="10"/>
      <c r="AGI43" s="10"/>
      <c r="AGJ43" s="10"/>
      <c r="AGK43" s="10"/>
      <c r="AGL43" s="10"/>
      <c r="AGM43" s="10"/>
      <c r="AGN43" s="10"/>
      <c r="AGO43" s="10"/>
      <c r="AGP43" s="10"/>
      <c r="AGQ43" s="10"/>
      <c r="AGR43" s="10"/>
      <c r="AGS43" s="10"/>
      <c r="AGT43" s="10"/>
      <c r="AGU43" s="10"/>
      <c r="AGV43" s="10"/>
      <c r="AGW43" s="10"/>
      <c r="AGX43" s="10"/>
      <c r="AGY43" s="10"/>
      <c r="AGZ43" s="10"/>
      <c r="AHA43" s="10"/>
      <c r="AHB43" s="10"/>
      <c r="AHC43" s="10"/>
      <c r="AHD43" s="10"/>
      <c r="AHE43" s="10"/>
      <c r="AHF43" s="10"/>
      <c r="AHG43" s="10"/>
      <c r="AHH43" s="10"/>
      <c r="AHI43" s="10"/>
      <c r="AHJ43" s="10"/>
      <c r="AHK43" s="10"/>
      <c r="AHL43" s="10"/>
      <c r="AHM43" s="10"/>
      <c r="AHN43" s="10"/>
      <c r="AHO43" s="10"/>
      <c r="AHP43" s="10"/>
      <c r="AHQ43" s="10"/>
      <c r="AHR43" s="10"/>
      <c r="AHS43" s="10"/>
      <c r="AHT43" s="10"/>
      <c r="AHU43" s="10"/>
      <c r="AHV43" s="10"/>
      <c r="AHW43" s="10"/>
      <c r="AHX43" s="10"/>
      <c r="AHY43" s="10"/>
      <c r="AHZ43" s="10"/>
      <c r="AIA43" s="10"/>
      <c r="AIB43" s="10"/>
      <c r="AIC43" s="10"/>
      <c r="AID43" s="10"/>
      <c r="AIE43" s="10"/>
      <c r="AIF43" s="10"/>
      <c r="AIG43" s="10"/>
      <c r="AIH43" s="10"/>
      <c r="AII43" s="10"/>
      <c r="AIJ43" s="10"/>
      <c r="AIK43" s="10"/>
      <c r="AIL43" s="10"/>
      <c r="AIM43" s="10"/>
      <c r="AIN43" s="10"/>
      <c r="AIO43" s="10"/>
      <c r="AIP43" s="10"/>
      <c r="AIQ43" s="10"/>
      <c r="AIR43" s="10"/>
      <c r="AIS43" s="10"/>
      <c r="AIT43" s="10"/>
      <c r="AIU43" s="10"/>
      <c r="AIV43" s="10"/>
      <c r="AIW43" s="10"/>
      <c r="AIX43" s="10"/>
      <c r="AIY43" s="10"/>
      <c r="AIZ43" s="10"/>
      <c r="AJA43" s="10"/>
      <c r="AJB43" s="10"/>
      <c r="AJC43" s="10"/>
      <c r="AJD43" s="10"/>
      <c r="AJE43" s="10"/>
      <c r="AJF43" s="10"/>
      <c r="AJG43" s="10"/>
      <c r="AJH43" s="10"/>
      <c r="AJI43" s="10"/>
      <c r="AJJ43" s="10"/>
      <c r="AJK43" s="10"/>
      <c r="AJL43" s="10"/>
      <c r="AJM43" s="10"/>
      <c r="AJN43" s="10"/>
      <c r="AJO43" s="10"/>
      <c r="AJP43" s="10"/>
      <c r="AJQ43" s="10"/>
      <c r="AJR43" s="10"/>
      <c r="AJS43" s="10"/>
      <c r="AJT43" s="10"/>
      <c r="AJU43" s="10"/>
      <c r="AJV43" s="10"/>
      <c r="AJW43" s="10"/>
      <c r="AJX43" s="10"/>
      <c r="AJY43" s="10"/>
      <c r="AJZ43" s="10"/>
      <c r="AKA43" s="10"/>
      <c r="AKB43" s="10"/>
      <c r="AKC43" s="10"/>
      <c r="AKD43" s="10"/>
      <c r="AKE43" s="10"/>
      <c r="AKF43" s="10"/>
      <c r="AKG43" s="10"/>
      <c r="AKH43" s="10"/>
      <c r="AKI43" s="10"/>
      <c r="AKJ43" s="10"/>
      <c r="AKK43" s="10"/>
      <c r="AKL43" s="10"/>
      <c r="AKM43" s="10"/>
      <c r="AKN43" s="10"/>
      <c r="AKO43" s="10"/>
      <c r="AKP43" s="10"/>
      <c r="AKQ43" s="10"/>
      <c r="AKR43" s="10"/>
      <c r="AKS43" s="10"/>
      <c r="AKT43" s="10"/>
      <c r="AKU43" s="10"/>
      <c r="AKV43" s="10"/>
      <c r="AKW43" s="10"/>
      <c r="AKX43" s="10"/>
      <c r="AKY43" s="10"/>
      <c r="AKZ43" s="10"/>
      <c r="ALA43" s="10"/>
      <c r="ALB43" s="10"/>
      <c r="ALC43" s="10"/>
      <c r="ALD43" s="10"/>
      <c r="ALE43" s="10"/>
      <c r="ALF43" s="10"/>
      <c r="ALG43" s="10"/>
      <c r="ALH43" s="10"/>
      <c r="ALI43" s="10"/>
      <c r="ALJ43" s="10"/>
      <c r="ALK43" s="10"/>
      <c r="ALL43" s="10"/>
      <c r="ALM43" s="10"/>
      <c r="ALN43" s="10"/>
      <c r="ALO43" s="10"/>
      <c r="ALP43" s="10"/>
      <c r="ALQ43" s="10"/>
      <c r="ALR43" s="10"/>
      <c r="ALS43" s="10"/>
      <c r="ALT43" s="10"/>
      <c r="ALU43" s="10"/>
      <c r="ALV43" s="10"/>
      <c r="ALW43" s="10"/>
      <c r="ALX43" s="10"/>
      <c r="ALY43" s="10"/>
      <c r="ALZ43" s="10"/>
      <c r="AMA43" s="10"/>
      <c r="AMB43" s="10"/>
      <c r="AMC43" s="10"/>
      <c r="AMD43" s="10"/>
      <c r="AME43" s="10"/>
      <c r="AMF43" s="10"/>
      <c r="AMG43" s="10"/>
      <c r="AMH43" s="10"/>
      <c r="AMI43" s="10"/>
      <c r="AMJ43" s="10"/>
    </row>
    <row r="44" spans="2:1024" s="3" customFormat="1" x14ac:dyDescent="0.3">
      <c r="B44" s="10"/>
      <c r="C44" s="10"/>
      <c r="D44" s="10"/>
      <c r="E44" s="10"/>
      <c r="F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row>
    <row r="45" spans="2:1024" s="3" customFormat="1" x14ac:dyDescent="0.3">
      <c r="B45" s="10"/>
      <c r="C45" s="10"/>
      <c r="D45" s="10"/>
      <c r="E45" s="10"/>
      <c r="F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row>
    <row r="46" spans="2:1024" s="3" customFormat="1" x14ac:dyDescent="0.3">
      <c r="B46" s="10"/>
      <c r="C46" s="10"/>
      <c r="D46" s="10"/>
      <c r="E46" s="10"/>
      <c r="F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c r="QB46" s="10"/>
      <c r="QC46" s="10"/>
      <c r="QD46" s="10"/>
      <c r="QE46" s="10"/>
      <c r="QF46" s="10"/>
      <c r="QG46" s="10"/>
      <c r="QH46" s="10"/>
      <c r="QI46" s="10"/>
      <c r="QJ46" s="10"/>
      <c r="QK46" s="10"/>
      <c r="QL46" s="10"/>
      <c r="QM46" s="10"/>
      <c r="QN46" s="10"/>
      <c r="QO46" s="10"/>
      <c r="QP46" s="10"/>
      <c r="QQ46" s="10"/>
      <c r="QR46" s="10"/>
      <c r="QS46" s="10"/>
      <c r="QT46" s="10"/>
      <c r="QU46" s="10"/>
      <c r="QV46" s="10"/>
      <c r="QW46" s="10"/>
      <c r="QX46" s="10"/>
      <c r="QY46" s="10"/>
      <c r="QZ46" s="10"/>
      <c r="RA46" s="10"/>
      <c r="RB46" s="10"/>
      <c r="RC46" s="10"/>
      <c r="RD46" s="10"/>
      <c r="RE46" s="10"/>
      <c r="RF46" s="10"/>
      <c r="RG46" s="10"/>
      <c r="RH46" s="10"/>
      <c r="RI46" s="10"/>
      <c r="RJ46" s="10"/>
      <c r="RK46" s="10"/>
      <c r="RL46" s="10"/>
      <c r="RM46" s="10"/>
      <c r="RN46" s="10"/>
      <c r="RO46" s="10"/>
      <c r="RP46" s="10"/>
      <c r="RQ46" s="10"/>
      <c r="RR46" s="10"/>
      <c r="RS46" s="10"/>
      <c r="RT46" s="10"/>
      <c r="RU46" s="10"/>
      <c r="RV46" s="10"/>
      <c r="RW46" s="10"/>
      <c r="RX46" s="10"/>
      <c r="RY46" s="10"/>
      <c r="RZ46" s="10"/>
      <c r="SA46" s="10"/>
      <c r="SB46" s="10"/>
      <c r="SC46" s="10"/>
      <c r="SD46" s="10"/>
      <c r="SE46" s="10"/>
      <c r="SF46" s="10"/>
      <c r="SG46" s="10"/>
      <c r="SH46" s="10"/>
      <c r="SI46" s="10"/>
      <c r="SJ46" s="10"/>
      <c r="SK46" s="10"/>
      <c r="SL46" s="10"/>
      <c r="SM46" s="10"/>
      <c r="SN46" s="10"/>
      <c r="SO46" s="10"/>
      <c r="SP46" s="10"/>
      <c r="SQ46" s="10"/>
      <c r="SR46" s="10"/>
      <c r="SS46" s="10"/>
      <c r="ST46" s="10"/>
      <c r="SU46" s="10"/>
      <c r="SV46" s="10"/>
      <c r="SW46" s="10"/>
      <c r="SX46" s="10"/>
      <c r="SY46" s="10"/>
      <c r="SZ46" s="10"/>
      <c r="TA46" s="10"/>
      <c r="TB46" s="10"/>
      <c r="TC46" s="10"/>
      <c r="TD46" s="10"/>
      <c r="TE46" s="10"/>
      <c r="TF46" s="10"/>
      <c r="TG46" s="10"/>
      <c r="TH46" s="10"/>
      <c r="TI46" s="10"/>
      <c r="TJ46" s="10"/>
      <c r="TK46" s="10"/>
      <c r="TL46" s="10"/>
      <c r="TM46" s="10"/>
      <c r="TN46" s="10"/>
      <c r="TO46" s="10"/>
      <c r="TP46" s="10"/>
      <c r="TQ46" s="10"/>
      <c r="TR46" s="10"/>
      <c r="TS46" s="10"/>
      <c r="TT46" s="10"/>
      <c r="TU46" s="10"/>
      <c r="TV46" s="10"/>
      <c r="TW46" s="10"/>
      <c r="TX46" s="10"/>
      <c r="TY46" s="10"/>
      <c r="TZ46" s="10"/>
      <c r="UA46" s="10"/>
      <c r="UB46" s="10"/>
      <c r="UC46" s="10"/>
      <c r="UD46" s="10"/>
      <c r="UE46" s="10"/>
      <c r="UF46" s="10"/>
      <c r="UG46" s="10"/>
      <c r="UH46" s="10"/>
      <c r="UI46" s="10"/>
      <c r="UJ46" s="10"/>
      <c r="UK46" s="10"/>
      <c r="UL46" s="10"/>
      <c r="UM46" s="10"/>
      <c r="UN46" s="10"/>
      <c r="UO46" s="10"/>
      <c r="UP46" s="10"/>
      <c r="UQ46" s="10"/>
      <c r="UR46" s="10"/>
      <c r="US46" s="10"/>
      <c r="UT46" s="10"/>
      <c r="UU46" s="10"/>
      <c r="UV46" s="10"/>
      <c r="UW46" s="10"/>
      <c r="UX46" s="10"/>
      <c r="UY46" s="10"/>
      <c r="UZ46" s="10"/>
      <c r="VA46" s="10"/>
      <c r="VB46" s="10"/>
      <c r="VC46" s="10"/>
      <c r="VD46" s="10"/>
      <c r="VE46" s="10"/>
      <c r="VF46" s="10"/>
      <c r="VG46" s="10"/>
      <c r="VH46" s="10"/>
      <c r="VI46" s="10"/>
      <c r="VJ46" s="10"/>
      <c r="VK46" s="10"/>
      <c r="VL46" s="10"/>
      <c r="VM46" s="10"/>
      <c r="VN46" s="10"/>
      <c r="VO46" s="10"/>
      <c r="VP46" s="10"/>
      <c r="VQ46" s="10"/>
      <c r="VR46" s="10"/>
      <c r="VS46" s="10"/>
      <c r="VT46" s="10"/>
      <c r="VU46" s="10"/>
      <c r="VV46" s="10"/>
      <c r="VW46" s="10"/>
      <c r="VX46" s="10"/>
      <c r="VY46" s="10"/>
      <c r="VZ46" s="10"/>
      <c r="WA46" s="10"/>
      <c r="WB46" s="10"/>
      <c r="WC46" s="10"/>
      <c r="WD46" s="10"/>
      <c r="WE46" s="10"/>
      <c r="WF46" s="10"/>
      <c r="WG46" s="10"/>
      <c r="WH46" s="10"/>
      <c r="WI46" s="10"/>
      <c r="WJ46" s="10"/>
      <c r="WK46" s="10"/>
      <c r="WL46" s="10"/>
      <c r="WM46" s="10"/>
      <c r="WN46" s="10"/>
      <c r="WO46" s="10"/>
      <c r="WP46" s="10"/>
      <c r="WQ46" s="10"/>
      <c r="WR46" s="10"/>
      <c r="WS46" s="10"/>
      <c r="WT46" s="10"/>
      <c r="WU46" s="10"/>
      <c r="WV46" s="10"/>
      <c r="WW46" s="10"/>
      <c r="WX46" s="10"/>
      <c r="WY46" s="10"/>
      <c r="WZ46" s="10"/>
      <c r="XA46" s="10"/>
      <c r="XB46" s="10"/>
      <c r="XC46" s="10"/>
      <c r="XD46" s="10"/>
      <c r="XE46" s="10"/>
      <c r="XF46" s="10"/>
      <c r="XG46" s="10"/>
      <c r="XH46" s="10"/>
      <c r="XI46" s="10"/>
      <c r="XJ46" s="10"/>
      <c r="XK46" s="10"/>
      <c r="XL46" s="10"/>
      <c r="XM46" s="10"/>
      <c r="XN46" s="10"/>
      <c r="XO46" s="10"/>
      <c r="XP46" s="10"/>
      <c r="XQ46" s="10"/>
      <c r="XR46" s="10"/>
      <c r="XS46" s="10"/>
      <c r="XT46" s="10"/>
      <c r="XU46" s="10"/>
      <c r="XV46" s="10"/>
      <c r="XW46" s="10"/>
      <c r="XX46" s="10"/>
      <c r="XY46" s="10"/>
      <c r="XZ46" s="10"/>
      <c r="YA46" s="10"/>
      <c r="YB46" s="10"/>
      <c r="YC46" s="10"/>
      <c r="YD46" s="10"/>
      <c r="YE46" s="10"/>
      <c r="YF46" s="10"/>
      <c r="YG46" s="10"/>
      <c r="YH46" s="10"/>
      <c r="YI46" s="10"/>
      <c r="YJ46" s="10"/>
      <c r="YK46" s="10"/>
      <c r="YL46" s="10"/>
      <c r="YM46" s="10"/>
      <c r="YN46" s="10"/>
      <c r="YO46" s="10"/>
      <c r="YP46" s="10"/>
      <c r="YQ46" s="10"/>
      <c r="YR46" s="10"/>
      <c r="YS46" s="10"/>
      <c r="YT46" s="10"/>
      <c r="YU46" s="10"/>
      <c r="YV46" s="10"/>
      <c r="YW46" s="10"/>
      <c r="YX46" s="10"/>
      <c r="YY46" s="10"/>
      <c r="YZ46" s="10"/>
      <c r="ZA46" s="10"/>
      <c r="ZB46" s="10"/>
      <c r="ZC46" s="10"/>
      <c r="ZD46" s="10"/>
      <c r="ZE46" s="10"/>
      <c r="ZF46" s="10"/>
      <c r="ZG46" s="10"/>
      <c r="ZH46" s="10"/>
      <c r="ZI46" s="10"/>
      <c r="ZJ46" s="10"/>
      <c r="ZK46" s="10"/>
      <c r="ZL46" s="10"/>
      <c r="ZM46" s="10"/>
      <c r="ZN46" s="10"/>
      <c r="ZO46" s="10"/>
      <c r="ZP46" s="10"/>
      <c r="ZQ46" s="10"/>
      <c r="ZR46" s="10"/>
      <c r="ZS46" s="10"/>
      <c r="ZT46" s="10"/>
      <c r="ZU46" s="10"/>
      <c r="ZV46" s="10"/>
      <c r="ZW46" s="10"/>
      <c r="ZX46" s="10"/>
      <c r="ZY46" s="10"/>
      <c r="ZZ46" s="10"/>
      <c r="AAA46" s="10"/>
      <c r="AAB46" s="10"/>
      <c r="AAC46" s="10"/>
      <c r="AAD46" s="10"/>
      <c r="AAE46" s="10"/>
      <c r="AAF46" s="10"/>
      <c r="AAG46" s="10"/>
      <c r="AAH46" s="10"/>
      <c r="AAI46" s="10"/>
      <c r="AAJ46" s="10"/>
      <c r="AAK46" s="10"/>
      <c r="AAL46" s="10"/>
      <c r="AAM46" s="10"/>
      <c r="AAN46" s="10"/>
      <c r="AAO46" s="10"/>
      <c r="AAP46" s="10"/>
      <c r="AAQ46" s="10"/>
      <c r="AAR46" s="10"/>
      <c r="AAS46" s="10"/>
      <c r="AAT46" s="10"/>
      <c r="AAU46" s="10"/>
      <c r="AAV46" s="10"/>
      <c r="AAW46" s="10"/>
      <c r="AAX46" s="10"/>
      <c r="AAY46" s="10"/>
      <c r="AAZ46" s="10"/>
      <c r="ABA46" s="10"/>
      <c r="ABB46" s="10"/>
      <c r="ABC46" s="10"/>
      <c r="ABD46" s="10"/>
      <c r="ABE46" s="10"/>
      <c r="ABF46" s="10"/>
      <c r="ABG46" s="10"/>
      <c r="ABH46" s="10"/>
      <c r="ABI46" s="10"/>
      <c r="ABJ46" s="10"/>
      <c r="ABK46" s="10"/>
      <c r="ABL46" s="10"/>
      <c r="ABM46" s="10"/>
      <c r="ABN46" s="10"/>
      <c r="ABO46" s="10"/>
      <c r="ABP46" s="10"/>
      <c r="ABQ46" s="10"/>
      <c r="ABR46" s="10"/>
      <c r="ABS46" s="10"/>
      <c r="ABT46" s="10"/>
      <c r="ABU46" s="10"/>
      <c r="ABV46" s="10"/>
      <c r="ABW46" s="10"/>
      <c r="ABX46" s="10"/>
      <c r="ABY46" s="10"/>
      <c r="ABZ46" s="10"/>
      <c r="ACA46" s="10"/>
      <c r="ACB46" s="10"/>
      <c r="ACC46" s="10"/>
      <c r="ACD46" s="10"/>
      <c r="ACE46" s="10"/>
      <c r="ACF46" s="10"/>
      <c r="ACG46" s="10"/>
      <c r="ACH46" s="10"/>
      <c r="ACI46" s="10"/>
      <c r="ACJ46" s="10"/>
      <c r="ACK46" s="10"/>
      <c r="ACL46" s="10"/>
      <c r="ACM46" s="10"/>
      <c r="ACN46" s="10"/>
      <c r="ACO46" s="10"/>
      <c r="ACP46" s="10"/>
      <c r="ACQ46" s="10"/>
      <c r="ACR46" s="10"/>
      <c r="ACS46" s="10"/>
      <c r="ACT46" s="10"/>
      <c r="ACU46" s="10"/>
      <c r="ACV46" s="10"/>
      <c r="ACW46" s="10"/>
      <c r="ACX46" s="10"/>
      <c r="ACY46" s="10"/>
      <c r="ACZ46" s="10"/>
      <c r="ADA46" s="10"/>
      <c r="ADB46" s="10"/>
      <c r="ADC46" s="10"/>
      <c r="ADD46" s="10"/>
      <c r="ADE46" s="10"/>
      <c r="ADF46" s="10"/>
      <c r="ADG46" s="10"/>
      <c r="ADH46" s="10"/>
      <c r="ADI46" s="10"/>
      <c r="ADJ46" s="10"/>
      <c r="ADK46" s="10"/>
      <c r="ADL46" s="10"/>
      <c r="ADM46" s="10"/>
      <c r="ADN46" s="10"/>
      <c r="ADO46" s="10"/>
      <c r="ADP46" s="10"/>
      <c r="ADQ46" s="10"/>
      <c r="ADR46" s="10"/>
      <c r="ADS46" s="10"/>
      <c r="ADT46" s="10"/>
      <c r="ADU46" s="10"/>
      <c r="ADV46" s="10"/>
      <c r="ADW46" s="10"/>
      <c r="ADX46" s="10"/>
      <c r="ADY46" s="10"/>
      <c r="ADZ46" s="10"/>
      <c r="AEA46" s="10"/>
      <c r="AEB46" s="10"/>
      <c r="AEC46" s="10"/>
      <c r="AED46" s="10"/>
      <c r="AEE46" s="10"/>
      <c r="AEF46" s="10"/>
      <c r="AEG46" s="10"/>
      <c r="AEH46" s="10"/>
      <c r="AEI46" s="10"/>
      <c r="AEJ46" s="10"/>
      <c r="AEK46" s="10"/>
      <c r="AEL46" s="10"/>
      <c r="AEM46" s="10"/>
      <c r="AEN46" s="10"/>
      <c r="AEO46" s="10"/>
      <c r="AEP46" s="10"/>
      <c r="AEQ46" s="10"/>
      <c r="AER46" s="10"/>
      <c r="AES46" s="10"/>
      <c r="AET46" s="10"/>
      <c r="AEU46" s="10"/>
      <c r="AEV46" s="10"/>
      <c r="AEW46" s="10"/>
      <c r="AEX46" s="10"/>
      <c r="AEY46" s="10"/>
      <c r="AEZ46" s="10"/>
      <c r="AFA46" s="10"/>
      <c r="AFB46" s="10"/>
      <c r="AFC46" s="10"/>
      <c r="AFD46" s="10"/>
      <c r="AFE46" s="10"/>
      <c r="AFF46" s="10"/>
      <c r="AFG46" s="10"/>
      <c r="AFH46" s="10"/>
      <c r="AFI46" s="10"/>
      <c r="AFJ46" s="10"/>
      <c r="AFK46" s="10"/>
      <c r="AFL46" s="10"/>
      <c r="AFM46" s="10"/>
      <c r="AFN46" s="10"/>
      <c r="AFO46" s="10"/>
      <c r="AFP46" s="10"/>
      <c r="AFQ46" s="10"/>
      <c r="AFR46" s="10"/>
      <c r="AFS46" s="10"/>
      <c r="AFT46" s="10"/>
      <c r="AFU46" s="10"/>
      <c r="AFV46" s="10"/>
      <c r="AFW46" s="10"/>
      <c r="AFX46" s="10"/>
      <c r="AFY46" s="10"/>
      <c r="AFZ46" s="10"/>
      <c r="AGA46" s="10"/>
      <c r="AGB46" s="10"/>
      <c r="AGC46" s="10"/>
      <c r="AGD46" s="10"/>
      <c r="AGE46" s="10"/>
      <c r="AGF46" s="10"/>
      <c r="AGG46" s="10"/>
      <c r="AGH46" s="10"/>
      <c r="AGI46" s="10"/>
      <c r="AGJ46" s="10"/>
      <c r="AGK46" s="10"/>
      <c r="AGL46" s="10"/>
      <c r="AGM46" s="10"/>
      <c r="AGN46" s="10"/>
      <c r="AGO46" s="10"/>
      <c r="AGP46" s="10"/>
      <c r="AGQ46" s="10"/>
      <c r="AGR46" s="10"/>
      <c r="AGS46" s="10"/>
      <c r="AGT46" s="10"/>
      <c r="AGU46" s="10"/>
      <c r="AGV46" s="10"/>
      <c r="AGW46" s="10"/>
      <c r="AGX46" s="10"/>
      <c r="AGY46" s="10"/>
      <c r="AGZ46" s="10"/>
      <c r="AHA46" s="10"/>
      <c r="AHB46" s="10"/>
      <c r="AHC46" s="10"/>
      <c r="AHD46" s="10"/>
      <c r="AHE46" s="10"/>
      <c r="AHF46" s="10"/>
      <c r="AHG46" s="10"/>
      <c r="AHH46" s="10"/>
      <c r="AHI46" s="10"/>
      <c r="AHJ46" s="10"/>
      <c r="AHK46" s="10"/>
      <c r="AHL46" s="10"/>
      <c r="AHM46" s="10"/>
      <c r="AHN46" s="10"/>
      <c r="AHO46" s="10"/>
      <c r="AHP46" s="10"/>
      <c r="AHQ46" s="10"/>
      <c r="AHR46" s="10"/>
      <c r="AHS46" s="10"/>
      <c r="AHT46" s="10"/>
      <c r="AHU46" s="10"/>
      <c r="AHV46" s="10"/>
      <c r="AHW46" s="10"/>
      <c r="AHX46" s="10"/>
      <c r="AHY46" s="10"/>
      <c r="AHZ46" s="10"/>
      <c r="AIA46" s="10"/>
      <c r="AIB46" s="10"/>
      <c r="AIC46" s="10"/>
      <c r="AID46" s="10"/>
      <c r="AIE46" s="10"/>
      <c r="AIF46" s="10"/>
      <c r="AIG46" s="10"/>
      <c r="AIH46" s="10"/>
      <c r="AII46" s="10"/>
      <c r="AIJ46" s="10"/>
      <c r="AIK46" s="10"/>
      <c r="AIL46" s="10"/>
      <c r="AIM46" s="10"/>
      <c r="AIN46" s="10"/>
      <c r="AIO46" s="10"/>
      <c r="AIP46" s="10"/>
      <c r="AIQ46" s="10"/>
      <c r="AIR46" s="10"/>
      <c r="AIS46" s="10"/>
      <c r="AIT46" s="10"/>
      <c r="AIU46" s="10"/>
      <c r="AIV46" s="10"/>
      <c r="AIW46" s="10"/>
      <c r="AIX46" s="10"/>
      <c r="AIY46" s="10"/>
      <c r="AIZ46" s="10"/>
      <c r="AJA46" s="10"/>
      <c r="AJB46" s="10"/>
      <c r="AJC46" s="10"/>
      <c r="AJD46" s="10"/>
      <c r="AJE46" s="10"/>
      <c r="AJF46" s="10"/>
      <c r="AJG46" s="10"/>
      <c r="AJH46" s="10"/>
      <c r="AJI46" s="10"/>
      <c r="AJJ46" s="10"/>
      <c r="AJK46" s="10"/>
      <c r="AJL46" s="10"/>
      <c r="AJM46" s="10"/>
      <c r="AJN46" s="10"/>
      <c r="AJO46" s="10"/>
      <c r="AJP46" s="10"/>
      <c r="AJQ46" s="10"/>
      <c r="AJR46" s="10"/>
      <c r="AJS46" s="10"/>
      <c r="AJT46" s="10"/>
      <c r="AJU46" s="10"/>
      <c r="AJV46" s="10"/>
      <c r="AJW46" s="10"/>
      <c r="AJX46" s="10"/>
      <c r="AJY46" s="10"/>
      <c r="AJZ46" s="10"/>
      <c r="AKA46" s="10"/>
      <c r="AKB46" s="10"/>
      <c r="AKC46" s="10"/>
      <c r="AKD46" s="10"/>
      <c r="AKE46" s="10"/>
      <c r="AKF46" s="10"/>
      <c r="AKG46" s="10"/>
      <c r="AKH46" s="10"/>
      <c r="AKI46" s="10"/>
      <c r="AKJ46" s="10"/>
      <c r="AKK46" s="10"/>
      <c r="AKL46" s="10"/>
      <c r="AKM46" s="10"/>
      <c r="AKN46" s="10"/>
      <c r="AKO46" s="10"/>
      <c r="AKP46" s="10"/>
      <c r="AKQ46" s="10"/>
      <c r="AKR46" s="10"/>
      <c r="AKS46" s="10"/>
      <c r="AKT46" s="10"/>
      <c r="AKU46" s="10"/>
      <c r="AKV46" s="10"/>
      <c r="AKW46" s="10"/>
      <c r="AKX46" s="10"/>
      <c r="AKY46" s="10"/>
      <c r="AKZ46" s="10"/>
      <c r="ALA46" s="10"/>
      <c r="ALB46" s="10"/>
      <c r="ALC46" s="10"/>
      <c r="ALD46" s="10"/>
      <c r="ALE46" s="10"/>
      <c r="ALF46" s="10"/>
      <c r="ALG46" s="10"/>
      <c r="ALH46" s="10"/>
      <c r="ALI46" s="10"/>
      <c r="ALJ46" s="10"/>
      <c r="ALK46" s="10"/>
      <c r="ALL46" s="10"/>
      <c r="ALM46" s="10"/>
      <c r="ALN46" s="10"/>
      <c r="ALO46" s="10"/>
      <c r="ALP46" s="10"/>
      <c r="ALQ46" s="10"/>
      <c r="ALR46" s="10"/>
      <c r="ALS46" s="10"/>
      <c r="ALT46" s="10"/>
      <c r="ALU46" s="10"/>
      <c r="ALV46" s="10"/>
      <c r="ALW46" s="10"/>
      <c r="ALX46" s="10"/>
      <c r="ALY46" s="10"/>
      <c r="ALZ46" s="10"/>
      <c r="AMA46" s="10"/>
      <c r="AMB46" s="10"/>
      <c r="AMC46" s="10"/>
      <c r="AMD46" s="10"/>
      <c r="AME46" s="10"/>
      <c r="AMF46" s="10"/>
      <c r="AMG46" s="10"/>
      <c r="AMH46" s="10"/>
      <c r="AMI46" s="10"/>
      <c r="AMJ46" s="10"/>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sheetData>
  <sheetProtection algorithmName="SHA-512" hashValue="ft9yEl/qzfK8s2QGHDxTuUMqiMfOc1vvkY64XLbqXh6rYWtfS72XcDlxc5FX8jJ9lZ9DzrBKBQfn8P3ogURcnw==" saltValue="pUWA2RSCvea51EXv1wkrBw==" spinCount="100000" sheet="1" formatCells="0" formatColumns="0" formatRows="0"/>
  <mergeCells count="8">
    <mergeCell ref="C32:F32"/>
    <mergeCell ref="C33:F33"/>
    <mergeCell ref="I6:J6"/>
    <mergeCell ref="L6:M6"/>
    <mergeCell ref="C30:D30"/>
    <mergeCell ref="E30:F30"/>
    <mergeCell ref="C31:D31"/>
    <mergeCell ref="E31:F31"/>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D575-0963-4489-A153-D55BE78B1045}">
  <sheetPr>
    <tabColor theme="9" tint="0.59999389629810485"/>
  </sheetPr>
  <dimension ref="B1:AMJ58"/>
  <sheetViews>
    <sheetView zoomScale="80" zoomScaleNormal="80" workbookViewId="0">
      <selection activeCell="D22" sqref="D22"/>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7" t="str">
        <f>Kopsavilkums!D4</f>
        <v xml:space="preserve">SIA "_________________" </v>
      </c>
      <c r="F2" s="13"/>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7" t="s">
        <v>138</v>
      </c>
      <c r="C6" s="198" t="str">
        <f>Elektr_KOPSAVILKUMS!A23</f>
        <v>__.__.20__ - __.__.20__</v>
      </c>
      <c r="D6" s="199"/>
      <c r="E6" s="199"/>
      <c r="F6" s="199"/>
      <c r="G6" s="15"/>
      <c r="H6" s="15"/>
      <c r="I6" s="357" t="s">
        <v>1</v>
      </c>
      <c r="J6" s="357"/>
      <c r="K6" s="45"/>
      <c r="L6" s="358" t="s">
        <v>2</v>
      </c>
      <c r="M6" s="358"/>
    </row>
    <row r="7" spans="2:13" ht="8.25" customHeight="1" x14ac:dyDescent="0.3">
      <c r="B7" s="15"/>
      <c r="C7" s="15"/>
      <c r="D7" s="15"/>
      <c r="E7" s="15"/>
      <c r="F7" s="14"/>
      <c r="G7" s="15"/>
      <c r="H7" s="15"/>
      <c r="I7" s="15"/>
      <c r="J7" s="15"/>
      <c r="K7" s="15"/>
      <c r="L7" s="15"/>
      <c r="M7" s="15"/>
    </row>
    <row r="8" spans="2:13" ht="32.2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'Lēmuma_T_(no)'!C9</f>
        <v>0</v>
      </c>
      <c r="D9" s="77">
        <f>'Lēmuma_T_(no)'!D9</f>
        <v>0</v>
      </c>
      <c r="E9" s="77">
        <f>'Lēmuma_T_(no)'!E9</f>
        <v>0</v>
      </c>
      <c r="F9" s="77">
        <f>'Lēmuma_T_(no)'!F9</f>
        <v>0</v>
      </c>
      <c r="G9" s="15"/>
      <c r="H9" s="15"/>
      <c r="I9" s="18">
        <f>C9+D9</f>
        <v>0</v>
      </c>
      <c r="J9" s="18">
        <f>E9+F9</f>
        <v>0</v>
      </c>
      <c r="K9" s="15"/>
      <c r="L9" s="19" t="e">
        <f>I9/$I$26</f>
        <v>#DIV/0!</v>
      </c>
      <c r="M9" s="19" t="e">
        <f>J9/$J$27</f>
        <v>#DIV/0!</v>
      </c>
    </row>
    <row r="10" spans="2:13" s="10" customFormat="1" ht="27.75" customHeight="1" x14ac:dyDescent="0.35">
      <c r="B10" s="65" t="s">
        <v>11</v>
      </c>
      <c r="C10" s="77">
        <f>'Lēmuma_T_(no)'!C10</f>
        <v>0</v>
      </c>
      <c r="D10" s="77">
        <f>'Lēmuma_T_(no)'!D10</f>
        <v>0</v>
      </c>
      <c r="E10" s="77">
        <f>'Lēmuma_T_(no)'!E10</f>
        <v>0</v>
      </c>
      <c r="F10" s="77">
        <f>'Lēmuma_T_(no)'!F10</f>
        <v>0</v>
      </c>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77">
        <f>'Lēmuma_T_(no)'!C11</f>
        <v>0</v>
      </c>
      <c r="D11" s="77">
        <f>'Lēmuma_T_(no)'!D11</f>
        <v>0</v>
      </c>
      <c r="E11" s="77">
        <f>'Lēmuma_T_(no)'!E11</f>
        <v>0</v>
      </c>
      <c r="F11" s="77">
        <f>'Lēmuma_T_(no)'!F11</f>
        <v>0</v>
      </c>
      <c r="G11" s="15"/>
      <c r="H11" s="15"/>
      <c r="I11" s="18">
        <f t="shared" si="0"/>
        <v>0</v>
      </c>
      <c r="J11" s="18">
        <f t="shared" si="1"/>
        <v>0</v>
      </c>
      <c r="K11" s="15"/>
      <c r="L11" s="19" t="e">
        <f>I11/$I$26</f>
        <v>#DIV/0!</v>
      </c>
      <c r="M11" s="19" t="e">
        <f>J11/$J$27</f>
        <v>#DIV/0!</v>
      </c>
    </row>
    <row r="12" spans="2:13" s="10" customFormat="1" ht="27.75" customHeight="1" x14ac:dyDescent="0.35">
      <c r="B12" s="65" t="s">
        <v>56</v>
      </c>
      <c r="C12" s="77">
        <f>'Lēmuma_T_(no-līdz)'!C12-'Lēmuma_T_(no-līdz)'!C13-'Lēmuma_T_(no-līdz)'!C14+'Piemērotie_T_(no-līdz)'!C13+'Piemērotie_T_(no-līdz)'!C14</f>
        <v>0</v>
      </c>
      <c r="D12" s="77">
        <f>'Lēmuma_T_(no-līdz)'!D12-'Lēmuma_T_(no-līdz)'!D13+'Piemērotie_T_(no-līdz)'!D13</f>
        <v>0</v>
      </c>
      <c r="E12" s="77">
        <f>'Lēmuma_T_(no-līdz)'!E12-'Lēmuma_T_(no-līdz)'!E13+'Piemērotie_T_(no-līdz)'!E13</f>
        <v>0</v>
      </c>
      <c r="F12" s="77">
        <f>'Lēmuma_T_(no-līdz)'!F12-'Lēmuma_T_(no-līdz)'!F13-'Lēmuma_T_(no-līdz)'!F15+'Piemērotie_T_(no-līdz)'!F13+'Piemērotie_T_(no-līdz)'!F15</f>
        <v>0</v>
      </c>
      <c r="G12" s="15"/>
      <c r="H12" s="15"/>
      <c r="I12" s="18">
        <f t="shared" si="0"/>
        <v>0</v>
      </c>
      <c r="J12" s="18">
        <f t="shared" si="1"/>
        <v>0</v>
      </c>
      <c r="K12" s="15"/>
      <c r="L12" s="19" t="e">
        <f>I12/$I$26</f>
        <v>#DIV/0!</v>
      </c>
      <c r="M12" s="19" t="e">
        <f>J12/$J$27</f>
        <v>#DIV/0!</v>
      </c>
    </row>
    <row r="13" spans="2:13" s="10" customFormat="1" ht="23.5" customHeight="1" x14ac:dyDescent="0.35">
      <c r="B13" s="66" t="s">
        <v>73</v>
      </c>
      <c r="C13" s="77">
        <f>Elektr_KOPSAVILKUMS!C25</f>
        <v>0</v>
      </c>
      <c r="D13" s="77">
        <f>Elektr_KOPSAVILKUMS!D25</f>
        <v>0</v>
      </c>
      <c r="E13" s="77">
        <f>Elektr_KOPSAVILKUMS!E25</f>
        <v>0</v>
      </c>
      <c r="F13" s="77">
        <f>Elektr_KOPSAVILKUMS!F25</f>
        <v>0</v>
      </c>
      <c r="G13" s="15"/>
      <c r="H13" s="15"/>
      <c r="I13" s="18">
        <f t="shared" si="0"/>
        <v>0</v>
      </c>
      <c r="J13" s="18">
        <f t="shared" si="1"/>
        <v>0</v>
      </c>
      <c r="K13" s="15"/>
      <c r="L13" s="19" t="e">
        <f>I13/$I$26</f>
        <v>#DIV/0!</v>
      </c>
      <c r="M13" s="19" t="e">
        <f>J13/$J$27</f>
        <v>#DIV/0!</v>
      </c>
    </row>
    <row r="14" spans="2:13" s="10" customFormat="1" ht="31.5" customHeight="1" x14ac:dyDescent="0.35">
      <c r="B14" s="66" t="s">
        <v>71</v>
      </c>
      <c r="C14" s="77">
        <f>Iepirktā_ūdens_izm!D9</f>
        <v>0</v>
      </c>
      <c r="D14" s="77" t="s">
        <v>13</v>
      </c>
      <c r="E14" s="77" t="s">
        <v>13</v>
      </c>
      <c r="F14" s="77" t="s">
        <v>13</v>
      </c>
      <c r="G14" s="15"/>
      <c r="H14" s="15"/>
      <c r="I14" s="18">
        <f>C14</f>
        <v>0</v>
      </c>
      <c r="J14" s="18" t="s">
        <v>13</v>
      </c>
      <c r="K14" s="15"/>
      <c r="L14" s="19" t="e">
        <f t="shared" ref="L14" si="2">I14/$I$26</f>
        <v>#DIV/0!</v>
      </c>
      <c r="M14" s="19" t="s">
        <v>13</v>
      </c>
    </row>
    <row r="15" spans="2:13" s="10" customFormat="1" ht="34" customHeight="1" x14ac:dyDescent="0.35">
      <c r="B15" s="66" t="s">
        <v>72</v>
      </c>
      <c r="C15" s="77" t="s">
        <v>13</v>
      </c>
      <c r="D15" s="77" t="s">
        <v>13</v>
      </c>
      <c r="E15" s="77" t="s">
        <v>13</v>
      </c>
      <c r="F15" s="77">
        <f>Attīrīšanai_novad_notekūd_izm!D9</f>
        <v>0</v>
      </c>
      <c r="G15" s="15"/>
      <c r="H15" s="15"/>
      <c r="I15" s="18" t="s">
        <v>13</v>
      </c>
      <c r="J15" s="18">
        <f>F15</f>
        <v>0</v>
      </c>
      <c r="K15" s="15"/>
      <c r="L15" s="19" t="s">
        <v>13</v>
      </c>
      <c r="M15" s="19" t="e">
        <f t="shared" ref="M15" si="3">J15/$J$27</f>
        <v>#DIV/0!</v>
      </c>
    </row>
    <row r="16" spans="2:13" ht="27" customHeight="1" x14ac:dyDescent="0.35">
      <c r="B16" s="64" t="s">
        <v>183</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K17" s="15"/>
      <c r="L17" s="19" t="e">
        <f>I17/$I$26</f>
        <v>#DIV/0!</v>
      </c>
      <c r="M17" s="19" t="e">
        <f>J17/$J$27</f>
        <v>#DIV/0!</v>
      </c>
    </row>
    <row r="18" spans="2:13" s="10" customFormat="1" ht="24" customHeight="1" x14ac:dyDescent="0.35">
      <c r="B18" s="64" t="s">
        <v>15</v>
      </c>
      <c r="C18" s="77">
        <f>'Lēmuma_T_(no)'!C18</f>
        <v>0</v>
      </c>
      <c r="D18" s="77">
        <f>'Lēmuma_T_(no)'!D18</f>
        <v>0</v>
      </c>
      <c r="E18" s="77">
        <f>'Lēmuma_T_(no)'!E18</f>
        <v>0</v>
      </c>
      <c r="F18" s="77">
        <f>'Lēmuma_T_(no)'!F18</f>
        <v>0</v>
      </c>
      <c r="G18" s="15"/>
      <c r="H18" s="15"/>
      <c r="I18" s="18">
        <f t="shared" si="0"/>
        <v>0</v>
      </c>
      <c r="J18" s="18">
        <f t="shared" si="1"/>
        <v>0</v>
      </c>
      <c r="K18" s="15"/>
      <c r="L18" s="19" t="e">
        <f>I18/$I$26</f>
        <v>#DIV/0!</v>
      </c>
      <c r="M18" s="19" t="e">
        <f>J18/$J$27</f>
        <v>#DIV/0!</v>
      </c>
    </row>
    <row r="19" spans="2:13" s="10" customFormat="1" ht="24" customHeight="1" x14ac:dyDescent="0.35">
      <c r="B19" s="64" t="s">
        <v>16</v>
      </c>
      <c r="C19" s="77">
        <f>'Lēmuma_T_(no)'!C19</f>
        <v>0</v>
      </c>
      <c r="D19" s="77">
        <f>'Lēmuma_T_(no)'!D19</f>
        <v>0</v>
      </c>
      <c r="E19" s="77">
        <f>'Lēmuma_T_(no)'!E19</f>
        <v>0</v>
      </c>
      <c r="F19" s="77">
        <f>'Lēmuma_T_(no)'!F19</f>
        <v>0</v>
      </c>
      <c r="G19" s="15"/>
      <c r="H19" s="15"/>
      <c r="I19" s="18">
        <f t="shared" si="0"/>
        <v>0</v>
      </c>
      <c r="J19" s="18">
        <f t="shared" si="1"/>
        <v>0</v>
      </c>
      <c r="K19" s="15"/>
      <c r="L19" s="19" t="e">
        <f>I19/$I$26</f>
        <v>#DIV/0!</v>
      </c>
      <c r="M19" s="19" t="e">
        <f>J19/$J$27</f>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J20/$J$27</f>
        <v>#DIV/0!</v>
      </c>
    </row>
    <row r="21" spans="2:13" s="10" customFormat="1" ht="24" customHeight="1" x14ac:dyDescent="0.35">
      <c r="B21" s="65" t="s">
        <v>124</v>
      </c>
      <c r="C21" s="140" t="e">
        <f>C22/C20</f>
        <v>#DIV/0!</v>
      </c>
      <c r="D21" s="140" t="e">
        <f t="shared" ref="D21:F21" si="4">D22/D20</f>
        <v>#DIV/0!</v>
      </c>
      <c r="E21" s="140" t="e">
        <f t="shared" si="4"/>
        <v>#DIV/0!</v>
      </c>
      <c r="F21" s="140" t="e">
        <f t="shared" si="4"/>
        <v>#DIV/0!</v>
      </c>
      <c r="G21" s="15"/>
      <c r="H21" s="15"/>
      <c r="I21" s="18"/>
      <c r="J21" s="18"/>
      <c r="K21" s="15"/>
      <c r="L21" s="19"/>
      <c r="M21" s="19"/>
    </row>
    <row r="22" spans="2:13" s="10" customFormat="1" ht="26.25" customHeight="1" x14ac:dyDescent="0.35">
      <c r="B22" s="68" t="s">
        <v>84</v>
      </c>
      <c r="C22" s="139"/>
      <c r="D22" s="139"/>
      <c r="E22" s="139"/>
      <c r="F22" s="139"/>
      <c r="I22" s="18" t="e">
        <f>ROUND(I20*C21,0)</f>
        <v>#DIV/0!</v>
      </c>
      <c r="J22" s="18" t="e">
        <f>ROUND(J20*E21,0)</f>
        <v>#DIV/0!</v>
      </c>
      <c r="K22" s="15"/>
      <c r="L22" s="19" t="e">
        <f>I22/$I$26</f>
        <v>#DIV/0!</v>
      </c>
      <c r="M22" s="19" t="e">
        <f>J22/$J$27</f>
        <v>#DIV/0!</v>
      </c>
    </row>
    <row r="23" spans="2:13" s="10" customFormat="1" ht="14.5" x14ac:dyDescent="0.35">
      <c r="B23" s="64" t="s">
        <v>86</v>
      </c>
      <c r="C23" s="77">
        <f>'Lēmuma_T_(no-līdz)'!C23</f>
        <v>0</v>
      </c>
      <c r="D23" s="77">
        <f>'Lēmuma_T_(no-līdz)'!D23</f>
        <v>0</v>
      </c>
      <c r="E23" s="77">
        <f>'Lēmuma_T_(no-līdz)'!E23</f>
        <v>0</v>
      </c>
      <c r="F23" s="77">
        <f>'Lēmuma_T_(no-līdz)'!F23</f>
        <v>0</v>
      </c>
      <c r="G23" s="15"/>
      <c r="H23" s="15"/>
      <c r="I23" s="18">
        <f>C23+D23</f>
        <v>0</v>
      </c>
      <c r="J23" s="18">
        <f>D23+E23</f>
        <v>0</v>
      </c>
      <c r="K23" s="15"/>
      <c r="L23" s="19" t="e">
        <f t="shared" ref="L23" si="5">I23/$I$26</f>
        <v>#DIV/0!</v>
      </c>
      <c r="M23" s="19" t="e">
        <f t="shared" ref="M23" si="6">J23/$J$27</f>
        <v>#DIV/0!</v>
      </c>
    </row>
    <row r="24" spans="2:13" s="10" customFormat="1" ht="17.5" x14ac:dyDescent="0.35">
      <c r="B24" s="69" t="s">
        <v>85</v>
      </c>
      <c r="C24" s="75">
        <f>ROUND(C20+C22+C23,0)</f>
        <v>0</v>
      </c>
      <c r="D24" s="75" t="e">
        <f t="shared" ref="D24:F24" si="7">ROUND(D20+D22+D23,0)</f>
        <v>#DIV/0!</v>
      </c>
      <c r="E24" s="75">
        <f t="shared" si="7"/>
        <v>0</v>
      </c>
      <c r="F24" s="75">
        <f t="shared" si="7"/>
        <v>0</v>
      </c>
      <c r="G24" s="15"/>
      <c r="H24" s="15"/>
      <c r="I24" s="18" t="e">
        <f>I20+I22+I23</f>
        <v>#DIV/0!</v>
      </c>
      <c r="J24" s="18" t="e">
        <f>J20+J22+J23</f>
        <v>#DIV/0!</v>
      </c>
      <c r="K24" s="15"/>
      <c r="L24" s="19" t="e">
        <f>I24/$I$26</f>
        <v>#DIV/0!</v>
      </c>
      <c r="M24" s="19" t="e">
        <f>J24/$J$27</f>
        <v>#DIV/0!</v>
      </c>
    </row>
    <row r="25" spans="2:13" s="10" customFormat="1" ht="28.5" customHeight="1" x14ac:dyDescent="0.3">
      <c r="B25" s="70" t="s">
        <v>18</v>
      </c>
      <c r="C25" s="74">
        <f>'Lēmuma_T_(no)'!C24</f>
        <v>0</v>
      </c>
      <c r="D25" s="74" t="s">
        <v>13</v>
      </c>
      <c r="E25" s="74" t="s">
        <v>13</v>
      </c>
      <c r="F25" s="74" t="s">
        <v>13</v>
      </c>
      <c r="G25" s="15"/>
      <c r="H25" s="15"/>
      <c r="I25" s="1"/>
      <c r="J25" s="1"/>
      <c r="K25" s="15"/>
      <c r="L25" s="17"/>
      <c r="M25" s="17"/>
    </row>
    <row r="26" spans="2:13" s="10" customFormat="1" ht="28.5" customHeight="1" x14ac:dyDescent="0.35">
      <c r="B26" s="71" t="s">
        <v>19</v>
      </c>
      <c r="C26" s="74" t="s">
        <v>13</v>
      </c>
      <c r="D26" s="74">
        <f>'Lēmuma_T_(no)'!D25</f>
        <v>0</v>
      </c>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74">
        <f>'Lēmuma_T_(no)'!E26</f>
        <v>0</v>
      </c>
      <c r="F27" s="74">
        <f>'Lēmuma_T_(no)'!F26</f>
        <v>0</v>
      </c>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5" t="e">
        <f>C32</f>
        <v>#DIV/0!</v>
      </c>
      <c r="J30" s="5" t="e">
        <f>E32</f>
        <v>#DIV/0!</v>
      </c>
      <c r="K30" s="15"/>
      <c r="L30" s="17"/>
      <c r="M30" s="17"/>
    </row>
    <row r="31" spans="2:13" s="10" customFormat="1" ht="27.75" customHeight="1" x14ac:dyDescent="0.3">
      <c r="B31" s="24"/>
      <c r="C31" s="355" t="s">
        <v>25</v>
      </c>
      <c r="D31" s="355"/>
      <c r="E31" s="355" t="s">
        <v>26</v>
      </c>
      <c r="F31" s="355"/>
      <c r="G31" s="15"/>
      <c r="H31" s="15"/>
      <c r="I31" s="15"/>
      <c r="J31" s="15"/>
      <c r="K31" s="15"/>
      <c r="L31" s="15"/>
      <c r="M31" s="15"/>
    </row>
    <row r="32" spans="2:13" s="10" customFormat="1" ht="15" x14ac:dyDescent="0.3">
      <c r="B32" s="26" t="s">
        <v>27</v>
      </c>
      <c r="C32" s="359" t="e">
        <f>C30+D30</f>
        <v>#DIV/0!</v>
      </c>
      <c r="D32" s="359"/>
      <c r="E32" s="359" t="e">
        <f>E30+F30</f>
        <v>#DIV/0!</v>
      </c>
      <c r="F32" s="359"/>
      <c r="G32" s="15"/>
      <c r="H32" s="15"/>
      <c r="I32" s="15"/>
      <c r="J32" s="15"/>
      <c r="K32" s="15"/>
      <c r="L32" s="15"/>
      <c r="M32" s="15"/>
    </row>
    <row r="33" spans="2:1024" s="10" customFormat="1" ht="27" customHeight="1" x14ac:dyDescent="0.3">
      <c r="B33" s="24"/>
      <c r="C33" s="355" t="s">
        <v>28</v>
      </c>
      <c r="D33" s="355"/>
      <c r="E33" s="355"/>
      <c r="F33" s="355"/>
      <c r="G33" s="15"/>
      <c r="H33" s="15"/>
      <c r="I33" s="15"/>
      <c r="J33" s="15"/>
      <c r="K33" s="15"/>
      <c r="L33" s="15"/>
      <c r="M33" s="15"/>
    </row>
    <row r="34" spans="2:1024" s="10" customFormat="1" ht="15" x14ac:dyDescent="0.3">
      <c r="B34" s="26" t="s">
        <v>27</v>
      </c>
      <c r="C34" s="356" t="e">
        <f>C32+E32</f>
        <v>#DIV/0!</v>
      </c>
      <c r="D34" s="356"/>
      <c r="E34" s="356"/>
      <c r="F34" s="356"/>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G42" s="3"/>
      <c r="H42" s="6"/>
      <c r="I42" s="6"/>
    </row>
    <row r="43" spans="2:1024" s="10" customFormat="1" x14ac:dyDescent="0.3">
      <c r="B43" s="4"/>
      <c r="C43" s="4"/>
      <c r="G43" s="3"/>
    </row>
    <row r="44" spans="2:1024" s="10" customFormat="1" x14ac:dyDescent="0.3">
      <c r="B44" s="4"/>
      <c r="C44" s="4"/>
      <c r="G44" s="3"/>
    </row>
    <row r="45" spans="2:1024" s="10" customFormat="1" x14ac:dyDescent="0.3">
      <c r="B45" s="9"/>
      <c r="G45" s="3"/>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row r="55" spans="2:1024" s="3" customFormat="1" x14ac:dyDescent="0.3">
      <c r="B55" s="10"/>
      <c r="C55" s="10"/>
      <c r="D55" s="10"/>
      <c r="E55" s="10"/>
      <c r="F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row>
    <row r="56" spans="2:1024" s="3" customFormat="1" x14ac:dyDescent="0.3">
      <c r="B56" s="10"/>
      <c r="C56" s="10"/>
      <c r="D56" s="10"/>
      <c r="E56" s="10"/>
      <c r="F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row>
    <row r="57" spans="2:1024" s="3" customFormat="1" x14ac:dyDescent="0.3">
      <c r="B57" s="10"/>
      <c r="C57" s="10"/>
      <c r="D57" s="10"/>
      <c r="E57" s="10"/>
      <c r="F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row>
    <row r="58" spans="2:1024" s="3" customFormat="1" x14ac:dyDescent="0.3">
      <c r="B58" s="10"/>
      <c r="C58" s="10"/>
      <c r="D58" s="10"/>
      <c r="E58" s="10"/>
      <c r="F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row>
  </sheetData>
  <sheetProtection algorithmName="SHA-512" hashValue="Epb8J3f0Ej26OLGfovu7F4sHHaxrZTunJRYnIASFr/e6wXTHx/TQ6PVvj90Fwue1GrNWHjbSUayyTzSHEUOwsQ==" saltValue="dIEqcXnyWCioyXC54YaXVw==" spinCount="100000" sheet="1" formatCells="0" formatColumns="0" formatRows="0" autoFilter="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203AC549-62DE-4C0A-B51D-82CBE0523170}">
            <xm:f>'Lēmuma_T_(no-līdz)'!$C$22</xm:f>
            <x14:dxf>
              <font>
                <strike val="0"/>
              </font>
              <fill>
                <patternFill>
                  <bgColor rgb="FFFF0000"/>
                </patternFill>
              </fill>
            </x14:dxf>
          </x14:cfRule>
          <xm:sqref>C22</xm:sqref>
        </x14:conditionalFormatting>
        <x14:conditionalFormatting xmlns:xm="http://schemas.microsoft.com/office/excel/2006/main">
          <x14:cfRule type="cellIs" priority="3" operator="greaterThan" id="{5CF92129-A2AD-4CFD-BDAF-9F296B2B2B35}">
            <xm:f>'Lēmuma_T_(no-līdz)'!$D$22</xm:f>
            <x14:dxf>
              <font>
                <strike val="0"/>
              </font>
              <fill>
                <patternFill>
                  <bgColor rgb="FFFF0000"/>
                </patternFill>
              </fill>
            </x14:dxf>
          </x14:cfRule>
          <xm:sqref>D22</xm:sqref>
        </x14:conditionalFormatting>
        <x14:conditionalFormatting xmlns:xm="http://schemas.microsoft.com/office/excel/2006/main">
          <x14:cfRule type="cellIs" priority="2" operator="greaterThan" id="{1274F600-EE66-4A69-B6D3-6126AC588F49}">
            <xm:f>'Lēmuma_T_(no-līdz)'!$E$22</xm:f>
            <x14:dxf>
              <font>
                <strike val="0"/>
              </font>
              <fill>
                <patternFill>
                  <bgColor rgb="FFFF0000"/>
                </patternFill>
              </fill>
            </x14:dxf>
          </x14:cfRule>
          <xm:sqref>E22</xm:sqref>
        </x14:conditionalFormatting>
        <x14:conditionalFormatting xmlns:xm="http://schemas.microsoft.com/office/excel/2006/main">
          <x14:cfRule type="cellIs" priority="1" operator="greaterThan" id="{2B573B34-E0C9-4754-811B-4263C3DA1A3B}">
            <xm:f>'Lēmuma_T_(no-līdz)'!$F$22</xm:f>
            <x14:dxf>
              <font>
                <strike val="0"/>
              </font>
              <fill>
                <patternFill>
                  <bgColor rgb="FFFF0000"/>
                </patternFill>
              </fill>
            </x14:dxf>
          </x14:cfRule>
          <xm:sqref>F22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D7EB-1BBA-4330-87D0-AA2022DB9CC3}">
  <sheetPr>
    <tabColor theme="9" tint="0.59999389629810485"/>
  </sheetPr>
  <dimension ref="B1:AMJ44"/>
  <sheetViews>
    <sheetView zoomScale="80" zoomScaleNormal="80" workbookViewId="0">
      <selection activeCell="D22" sqref="D22"/>
    </sheetView>
  </sheetViews>
  <sheetFormatPr defaultRowHeight="13" outlineLevelCol="1" x14ac:dyDescent="0.3"/>
  <cols>
    <col min="1" max="1" width="3.1796875" customWidth="1"/>
    <col min="2" max="2" width="72.81640625" style="15" customWidth="1"/>
    <col min="3" max="6" width="18.1796875" style="15" customWidth="1" outlineLevel="1"/>
    <col min="7" max="7" width="9.1796875" customWidth="1" outlineLevel="1"/>
    <col min="8" max="8" width="2.81640625" style="15" customWidth="1"/>
    <col min="9" max="9" width="17.81640625" style="15" customWidth="1" outlineLevel="1"/>
    <col min="10" max="10" width="18.1796875" style="15" customWidth="1" outlineLevel="1"/>
    <col min="11" max="11" width="9.1796875" style="15" customWidth="1" outlineLevel="1"/>
    <col min="12" max="12" width="17.81640625" style="15" customWidth="1" outlineLevel="1"/>
    <col min="13" max="13" width="18.1796875" style="15" customWidth="1" outlineLevel="1"/>
    <col min="14" max="1024" width="9.1796875" style="15" customWidth="1"/>
  </cols>
  <sheetData>
    <row r="1" spans="2:13" ht="13.5" customHeight="1" x14ac:dyDescent="0.3">
      <c r="F1" s="26"/>
      <c r="G1" s="15"/>
    </row>
    <row r="2" spans="2:13" ht="19.5" customHeight="1" x14ac:dyDescent="0.4">
      <c r="B2" s="12" t="s">
        <v>0</v>
      </c>
      <c r="C2" s="124" t="str">
        <f>Kopsavilkums!D4</f>
        <v xml:space="preserve">SIA "_________________" </v>
      </c>
      <c r="F2" s="14"/>
      <c r="G2" s="15"/>
    </row>
    <row r="3" spans="2:13" ht="19.5" customHeight="1" x14ac:dyDescent="0.4">
      <c r="B3" s="123"/>
      <c r="C3" s="124"/>
      <c r="F3" s="104"/>
      <c r="G3" s="15"/>
    </row>
    <row r="4" spans="2:13" ht="6" customHeight="1" x14ac:dyDescent="0.3">
      <c r="F4" s="14"/>
      <c r="G4" s="15"/>
    </row>
    <row r="5" spans="2:13" ht="6" customHeight="1" x14ac:dyDescent="0.3">
      <c r="F5" s="14"/>
      <c r="G5" s="15"/>
    </row>
    <row r="6" spans="2:13" ht="30" customHeight="1" x14ac:dyDescent="0.5">
      <c r="B6" s="197" t="s">
        <v>138</v>
      </c>
      <c r="C6" s="198" t="str">
        <f>Elektr_KOPSAVILKUMS!A30</f>
        <v>no __.__.20__</v>
      </c>
      <c r="D6" s="199"/>
      <c r="E6" s="199"/>
      <c r="F6" s="199"/>
      <c r="G6" s="15"/>
      <c r="I6" s="357" t="s">
        <v>1</v>
      </c>
      <c r="J6" s="357"/>
      <c r="K6" s="45"/>
      <c r="L6" s="358" t="s">
        <v>2</v>
      </c>
      <c r="M6" s="358"/>
    </row>
    <row r="7" spans="2:13" ht="8.25" customHeight="1" x14ac:dyDescent="0.3">
      <c r="F7" s="14"/>
      <c r="G7" s="15"/>
    </row>
    <row r="8" spans="2:13" ht="32.25" customHeight="1" x14ac:dyDescent="0.3">
      <c r="B8" s="62" t="s">
        <v>3</v>
      </c>
      <c r="C8" s="63" t="s">
        <v>4</v>
      </c>
      <c r="D8" s="63" t="s">
        <v>5</v>
      </c>
      <c r="E8" s="63" t="s">
        <v>6</v>
      </c>
      <c r="F8" s="63" t="s">
        <v>7</v>
      </c>
      <c r="G8" s="15"/>
      <c r="I8" s="16" t="s">
        <v>8</v>
      </c>
      <c r="J8" s="16" t="s">
        <v>9</v>
      </c>
      <c r="L8" s="16" t="s">
        <v>8</v>
      </c>
      <c r="M8" s="16" t="s">
        <v>9</v>
      </c>
    </row>
    <row r="9" spans="2:13" ht="14.5" x14ac:dyDescent="0.35">
      <c r="B9" s="64" t="s">
        <v>10</v>
      </c>
      <c r="C9" s="77">
        <f>'Lēmuma_T_(no)'!C9</f>
        <v>0</v>
      </c>
      <c r="D9" s="77">
        <f>'Lēmuma_T_(no)'!D9</f>
        <v>0</v>
      </c>
      <c r="E9" s="77">
        <f>'Lēmuma_T_(no)'!E9</f>
        <v>0</v>
      </c>
      <c r="F9" s="77">
        <f>'Lēmuma_T_(no)'!F9</f>
        <v>0</v>
      </c>
      <c r="G9" s="15"/>
      <c r="I9" s="18">
        <f>C9+D9</f>
        <v>0</v>
      </c>
      <c r="J9" s="18">
        <f>E9+F9</f>
        <v>0</v>
      </c>
      <c r="L9" s="19" t="e">
        <f>I9/$I$25</f>
        <v>#DIV/0!</v>
      </c>
      <c r="M9" s="19" t="e">
        <f>J9/$J$26</f>
        <v>#DIV/0!</v>
      </c>
    </row>
    <row r="10" spans="2:13" s="15" customFormat="1" ht="27.75" customHeight="1" x14ac:dyDescent="0.35">
      <c r="B10" s="65" t="s">
        <v>11</v>
      </c>
      <c r="C10" s="77">
        <f>'Lēmuma_T_(no)'!C10</f>
        <v>0</v>
      </c>
      <c r="D10" s="77">
        <f>'Lēmuma_T_(no)'!D10</f>
        <v>0</v>
      </c>
      <c r="E10" s="77">
        <f>'Lēmuma_T_(no)'!E10</f>
        <v>0</v>
      </c>
      <c r="F10" s="77">
        <f>'Lēmuma_T_(no)'!F10</f>
        <v>0</v>
      </c>
      <c r="I10" s="18">
        <f t="shared" ref="I10:I19" si="0">C10+D10</f>
        <v>0</v>
      </c>
      <c r="J10" s="18">
        <f t="shared" ref="J10:J20" si="1">E10+F10</f>
        <v>0</v>
      </c>
      <c r="L10" s="19" t="e">
        <f>I10/$I$25</f>
        <v>#DIV/0!</v>
      </c>
      <c r="M10" s="19" t="e">
        <f>J10/$J$26</f>
        <v>#DIV/0!</v>
      </c>
    </row>
    <row r="11" spans="2:13" s="15" customFormat="1" ht="25.5" customHeight="1" x14ac:dyDescent="0.35">
      <c r="B11" s="65" t="s">
        <v>12</v>
      </c>
      <c r="C11" s="77">
        <f>'Lēmuma_T_(no)'!C11</f>
        <v>0</v>
      </c>
      <c r="D11" s="77">
        <f>'Lēmuma_T_(no)'!D11</f>
        <v>0</v>
      </c>
      <c r="E11" s="77">
        <f>'Lēmuma_T_(no)'!E11</f>
        <v>0</v>
      </c>
      <c r="F11" s="77">
        <f>'Lēmuma_T_(no)'!F11</f>
        <v>0</v>
      </c>
      <c r="I11" s="18">
        <f t="shared" si="0"/>
        <v>0</v>
      </c>
      <c r="J11" s="18">
        <f t="shared" si="1"/>
        <v>0</v>
      </c>
      <c r="L11" s="19" t="e">
        <f>I11/$I$25</f>
        <v>#DIV/0!</v>
      </c>
      <c r="M11" s="19" t="e">
        <f>J11/$J$26</f>
        <v>#DIV/0!</v>
      </c>
    </row>
    <row r="12" spans="2:13" s="15" customFormat="1" ht="27.75" customHeight="1" x14ac:dyDescent="0.35">
      <c r="B12" s="65" t="s">
        <v>56</v>
      </c>
      <c r="C12" s="77">
        <f>'Lēmuma_T_(no)'!C12-'Lēmuma_T_(no)'!C13-'Lēmuma_T_(no)'!C14+'Piemērotie_T_(no)'!C13+'Piemērotie_T_(no)'!C14</f>
        <v>0</v>
      </c>
      <c r="D12" s="77">
        <f>'Lēmuma_T_(no)'!D12-'Lēmuma_T_(no)'!D13+'Piemērotie_T_(no)'!D13</f>
        <v>0</v>
      </c>
      <c r="E12" s="77">
        <f>'Lēmuma_T_(no)'!E12-'Lēmuma_T_(no)'!E13+'Piemērotie_T_(no)'!E13</f>
        <v>0</v>
      </c>
      <c r="F12" s="77">
        <f>'Lēmuma_T_(no)'!F12-'Lēmuma_T_(no)'!F13-'Lēmuma_T_(no)'!F15+'Piemērotie_T_(no)'!F13+'Piemērotie_T_(no)'!F15</f>
        <v>0</v>
      </c>
      <c r="I12" s="18">
        <f t="shared" si="0"/>
        <v>0</v>
      </c>
      <c r="J12" s="18">
        <f t="shared" si="1"/>
        <v>0</v>
      </c>
      <c r="L12" s="19" t="e">
        <f>I12/$I$25</f>
        <v>#DIV/0!</v>
      </c>
      <c r="M12" s="19" t="e">
        <f>J12/$J$26</f>
        <v>#DIV/0!</v>
      </c>
    </row>
    <row r="13" spans="2:13" s="15" customFormat="1" ht="23.5" customHeight="1" x14ac:dyDescent="0.35">
      <c r="B13" s="66" t="s">
        <v>73</v>
      </c>
      <c r="C13" s="77">
        <f>Elektr_KOPSAVILKUMS!C32</f>
        <v>0</v>
      </c>
      <c r="D13" s="77">
        <f>Elektr_KOPSAVILKUMS!D32</f>
        <v>0</v>
      </c>
      <c r="E13" s="77">
        <f>Elektr_KOPSAVILKUMS!E32</f>
        <v>0</v>
      </c>
      <c r="F13" s="77">
        <f>Elektr_KOPSAVILKUMS!F32</f>
        <v>0</v>
      </c>
      <c r="I13" s="18">
        <f t="shared" si="0"/>
        <v>0</v>
      </c>
      <c r="J13" s="18">
        <f t="shared" si="1"/>
        <v>0</v>
      </c>
      <c r="L13" s="19" t="e">
        <f>I13/$I$25</f>
        <v>#DIV/0!</v>
      </c>
      <c r="M13" s="19" t="e">
        <f>J13/$J$26</f>
        <v>#DIV/0!</v>
      </c>
    </row>
    <row r="14" spans="2:13" s="15" customFormat="1" ht="31.5" customHeight="1" x14ac:dyDescent="0.35">
      <c r="B14" s="66" t="s">
        <v>71</v>
      </c>
      <c r="C14" s="77">
        <f>Iepirktā_ūdens_izm!D9</f>
        <v>0</v>
      </c>
      <c r="D14" s="77" t="s">
        <v>13</v>
      </c>
      <c r="E14" s="77" t="s">
        <v>13</v>
      </c>
      <c r="F14" s="77" t="s">
        <v>13</v>
      </c>
      <c r="I14" s="18">
        <f>C14</f>
        <v>0</v>
      </c>
      <c r="J14" s="18" t="s">
        <v>13</v>
      </c>
      <c r="L14" s="19" t="e">
        <f t="shared" ref="L14" si="2">I14/$I$25</f>
        <v>#DIV/0!</v>
      </c>
      <c r="M14" s="19" t="s">
        <v>13</v>
      </c>
    </row>
    <row r="15" spans="2:13" s="15" customFormat="1" ht="34" customHeight="1" x14ac:dyDescent="0.35">
      <c r="B15" s="66" t="s">
        <v>72</v>
      </c>
      <c r="C15" s="77" t="s">
        <v>13</v>
      </c>
      <c r="D15" s="77" t="s">
        <v>13</v>
      </c>
      <c r="E15" s="77" t="s">
        <v>13</v>
      </c>
      <c r="F15" s="77">
        <f>Attīrīšanai_novad_notekūd_izm!D9</f>
        <v>0</v>
      </c>
      <c r="I15" s="18" t="s">
        <v>13</v>
      </c>
      <c r="J15" s="18">
        <f>F15</f>
        <v>0</v>
      </c>
      <c r="L15" s="19" t="s">
        <v>13</v>
      </c>
      <c r="M15" s="19" t="e">
        <f t="shared" ref="M15" si="3">J15/$J$26</f>
        <v>#DIV/0!</v>
      </c>
    </row>
    <row r="16" spans="2:13" ht="27" customHeight="1" x14ac:dyDescent="0.35">
      <c r="B16" s="64" t="s">
        <v>183</v>
      </c>
      <c r="C16" s="76" t="s">
        <v>13</v>
      </c>
      <c r="D16" s="77" t="e">
        <f>(C24-D25)*ROUND(C20/C24,2)</f>
        <v>#DIV/0!</v>
      </c>
      <c r="E16" s="76" t="s">
        <v>13</v>
      </c>
      <c r="F16" s="76" t="s">
        <v>13</v>
      </c>
      <c r="G16" s="15"/>
      <c r="I16" s="18" t="e">
        <f>D16</f>
        <v>#DIV/0!</v>
      </c>
      <c r="J16" s="18" t="s">
        <v>13</v>
      </c>
      <c r="L16" s="19" t="e">
        <f>I16/$I$25</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L17" s="19" t="e">
        <f>I17/$I$25</f>
        <v>#DIV/0!</v>
      </c>
      <c r="M17" s="19" t="e">
        <f>J17/$J$26</f>
        <v>#DIV/0!</v>
      </c>
    </row>
    <row r="18" spans="2:13" s="15" customFormat="1" ht="24" customHeight="1" x14ac:dyDescent="0.35">
      <c r="B18" s="64" t="s">
        <v>15</v>
      </c>
      <c r="C18" s="77">
        <f>'Lēmuma_T_(no)'!C18</f>
        <v>0</v>
      </c>
      <c r="D18" s="77">
        <f>'Lēmuma_T_(no)'!D18</f>
        <v>0</v>
      </c>
      <c r="E18" s="77">
        <f>'Lēmuma_T_(no)'!E18</f>
        <v>0</v>
      </c>
      <c r="F18" s="77">
        <f>'Lēmuma_T_(no)'!F18</f>
        <v>0</v>
      </c>
      <c r="I18" s="18">
        <f t="shared" si="0"/>
        <v>0</v>
      </c>
      <c r="J18" s="18">
        <f t="shared" si="1"/>
        <v>0</v>
      </c>
      <c r="L18" s="19" t="e">
        <f>I18/$I$25</f>
        <v>#DIV/0!</v>
      </c>
      <c r="M18" s="19" t="e">
        <f>J18/$J$26</f>
        <v>#DIV/0!</v>
      </c>
    </row>
    <row r="19" spans="2:13" s="15" customFormat="1" ht="24" customHeight="1" x14ac:dyDescent="0.35">
      <c r="B19" s="64" t="s">
        <v>16</v>
      </c>
      <c r="C19" s="77">
        <f>'Lēmuma_T_(no)'!C19</f>
        <v>0</v>
      </c>
      <c r="D19" s="77">
        <f>'Lēmuma_T_(no)'!D19</f>
        <v>0</v>
      </c>
      <c r="E19" s="77">
        <f>'Lēmuma_T_(no)'!E19</f>
        <v>0</v>
      </c>
      <c r="F19" s="77">
        <f>'Lēmuma_T_(no)'!F19</f>
        <v>0</v>
      </c>
      <c r="I19" s="18">
        <f t="shared" si="0"/>
        <v>0</v>
      </c>
      <c r="J19" s="18">
        <f t="shared" si="1"/>
        <v>0</v>
      </c>
      <c r="L19" s="19" t="e">
        <f>I19/$I$25</f>
        <v>#DIV/0!</v>
      </c>
      <c r="M19" s="19" t="e">
        <f>J19/$J$26</f>
        <v>#DIV/0!</v>
      </c>
    </row>
    <row r="20" spans="2:13" s="15" customFormat="1" ht="30.75" customHeight="1" x14ac:dyDescent="0.35">
      <c r="B20" s="67" t="s">
        <v>1</v>
      </c>
      <c r="C20" s="75">
        <f>ROUND(C9+C10+C11+C12+C17+C18-C19,0)</f>
        <v>0</v>
      </c>
      <c r="D20" s="75" t="e">
        <f>ROUND(D9+D10+D11+D12+D16+D17+D18-D19,0)</f>
        <v>#DIV/0!</v>
      </c>
      <c r="E20" s="75">
        <f>ROUND(E9+E10+E11+E12+E17+E18-E19,0)</f>
        <v>0</v>
      </c>
      <c r="F20" s="75">
        <f>ROUND(F9+F10+F11+F12+F17+F18-F19,0)</f>
        <v>0</v>
      </c>
      <c r="I20" s="18" t="e">
        <f>C20+D20-I16</f>
        <v>#DIV/0!</v>
      </c>
      <c r="J20" s="18">
        <f t="shared" si="1"/>
        <v>0</v>
      </c>
      <c r="L20" s="19" t="e">
        <f>I20/$I$25</f>
        <v>#DIV/0!</v>
      </c>
      <c r="M20" s="19" t="e">
        <f>J20/$J$26</f>
        <v>#DIV/0!</v>
      </c>
    </row>
    <row r="21" spans="2:13" s="10" customFormat="1" ht="24" customHeight="1" x14ac:dyDescent="0.35">
      <c r="B21" s="65" t="s">
        <v>124</v>
      </c>
      <c r="C21" s="140" t="e">
        <f>C22/C20</f>
        <v>#DIV/0!</v>
      </c>
      <c r="D21" s="140" t="e">
        <f t="shared" ref="D21:F21" si="4">D22/D20</f>
        <v>#DIV/0!</v>
      </c>
      <c r="E21" s="140" t="e">
        <f t="shared" si="4"/>
        <v>#DIV/0!</v>
      </c>
      <c r="F21" s="140" t="e">
        <f t="shared" si="4"/>
        <v>#DIV/0!</v>
      </c>
      <c r="G21" s="15"/>
      <c r="H21" s="15"/>
      <c r="I21" s="18"/>
      <c r="J21" s="18"/>
      <c r="K21" s="15"/>
      <c r="L21" s="19"/>
      <c r="M21" s="19"/>
    </row>
    <row r="22" spans="2:13" s="15" customFormat="1" ht="26.25" customHeight="1" x14ac:dyDescent="0.35">
      <c r="B22" s="68" t="s">
        <v>84</v>
      </c>
      <c r="C22" s="278"/>
      <c r="D22" s="278"/>
      <c r="E22" s="278"/>
      <c r="F22" s="278"/>
      <c r="I22" s="18" t="e">
        <f>ROUND(I20*C21,0)</f>
        <v>#DIV/0!</v>
      </c>
      <c r="J22" s="18" t="e">
        <f>ROUND(J20*E21,0)</f>
        <v>#DIV/0!</v>
      </c>
      <c r="L22" s="19" t="e">
        <f>I22/$I$25</f>
        <v>#DIV/0!</v>
      </c>
      <c r="M22" s="19" t="e">
        <f>J22/$J$26</f>
        <v>#DIV/0!</v>
      </c>
    </row>
    <row r="23" spans="2:13" s="15" customFormat="1" ht="17.5" x14ac:dyDescent="0.35">
      <c r="B23" s="69" t="s">
        <v>85</v>
      </c>
      <c r="C23" s="75">
        <f>ROUND(C20+C22,0)</f>
        <v>0</v>
      </c>
      <c r="D23" s="75" t="e">
        <f t="shared" ref="D23:F23" si="5">ROUND(D20+D22,0)</f>
        <v>#DIV/0!</v>
      </c>
      <c r="E23" s="75">
        <f t="shared" si="5"/>
        <v>0</v>
      </c>
      <c r="F23" s="75">
        <f t="shared" si="5"/>
        <v>0</v>
      </c>
      <c r="I23" s="18" t="e">
        <f>I20+I22</f>
        <v>#DIV/0!</v>
      </c>
      <c r="J23" s="18" t="e">
        <f>J20+J22</f>
        <v>#DIV/0!</v>
      </c>
      <c r="L23" s="19" t="e">
        <f>I23/$I$25</f>
        <v>#DIV/0!</v>
      </c>
      <c r="M23" s="19" t="e">
        <f>J23/$J$26</f>
        <v>#DIV/0!</v>
      </c>
    </row>
    <row r="24" spans="2:13" s="15" customFormat="1" ht="28.5" customHeight="1" x14ac:dyDescent="0.3">
      <c r="B24" s="70" t="s">
        <v>18</v>
      </c>
      <c r="C24" s="74">
        <f>'Lēmuma_T_(no)'!C24</f>
        <v>0</v>
      </c>
      <c r="D24" s="74" t="s">
        <v>13</v>
      </c>
      <c r="E24" s="74" t="s">
        <v>13</v>
      </c>
      <c r="F24" s="74" t="s">
        <v>13</v>
      </c>
      <c r="I24" s="1"/>
      <c r="J24" s="1"/>
      <c r="L24" s="17"/>
      <c r="M24" s="17"/>
    </row>
    <row r="25" spans="2:13" s="15" customFormat="1" ht="28.5" customHeight="1" x14ac:dyDescent="0.35">
      <c r="B25" s="71" t="s">
        <v>19</v>
      </c>
      <c r="C25" s="74" t="s">
        <v>13</v>
      </c>
      <c r="D25" s="74">
        <f>'Lēmuma_T_(no)'!D25</f>
        <v>0</v>
      </c>
      <c r="E25" s="74" t="s">
        <v>13</v>
      </c>
      <c r="F25" s="74" t="s">
        <v>13</v>
      </c>
      <c r="I25" s="18">
        <f>D25</f>
        <v>0</v>
      </c>
      <c r="J25" s="18"/>
      <c r="L25" s="17"/>
      <c r="M25" s="17"/>
    </row>
    <row r="26" spans="2:13" s="15" customFormat="1" ht="28.5" customHeight="1" x14ac:dyDescent="0.35">
      <c r="B26" s="71" t="s">
        <v>20</v>
      </c>
      <c r="C26" s="74" t="s">
        <v>13</v>
      </c>
      <c r="D26" s="74" t="s">
        <v>13</v>
      </c>
      <c r="E26" s="74">
        <f>'Lēmuma_T_(no)'!E26</f>
        <v>0</v>
      </c>
      <c r="F26" s="74">
        <f>'Lēmuma_T_(no)'!F26</f>
        <v>0</v>
      </c>
      <c r="I26" s="1"/>
      <c r="J26" s="18">
        <f>F26</f>
        <v>0</v>
      </c>
      <c r="L26" s="17"/>
      <c r="M26" s="17"/>
    </row>
    <row r="27" spans="2:13" s="15" customFormat="1" ht="6.75" customHeight="1" x14ac:dyDescent="0.3">
      <c r="B27" s="21"/>
      <c r="C27" s="22"/>
      <c r="D27" s="22"/>
      <c r="E27" s="22"/>
      <c r="F27" s="22"/>
      <c r="I27" s="23"/>
      <c r="J27" s="23"/>
      <c r="L27" s="17"/>
      <c r="M27" s="17"/>
    </row>
    <row r="28" spans="2:13" s="15" customFormat="1" ht="38.25" customHeight="1" x14ac:dyDescent="0.3">
      <c r="B28" s="24"/>
      <c r="C28" s="72" t="s">
        <v>21</v>
      </c>
      <c r="D28" s="72" t="s">
        <v>22</v>
      </c>
      <c r="E28" s="72" t="s">
        <v>23</v>
      </c>
      <c r="F28" s="72" t="s">
        <v>24</v>
      </c>
      <c r="I28" s="48" t="s">
        <v>25</v>
      </c>
      <c r="J28" s="48" t="s">
        <v>26</v>
      </c>
      <c r="L28" s="17"/>
      <c r="M28" s="25"/>
    </row>
    <row r="29" spans="2:13" s="15" customFormat="1" ht="15" x14ac:dyDescent="0.3">
      <c r="B29" s="26" t="s">
        <v>27</v>
      </c>
      <c r="C29" s="73" t="e">
        <f>ROUND(C23/C24,2)</f>
        <v>#DIV/0!</v>
      </c>
      <c r="D29" s="73" t="e">
        <f>ROUND(D23/D25,2)</f>
        <v>#DIV/0!</v>
      </c>
      <c r="E29" s="73" t="e">
        <f>ROUND(E23/E26,2)</f>
        <v>#DIV/0!</v>
      </c>
      <c r="F29" s="73" t="e">
        <f>ROUND(F23/F26,2)</f>
        <v>#DIV/0!</v>
      </c>
      <c r="I29" s="5" t="e">
        <f>C31</f>
        <v>#DIV/0!</v>
      </c>
      <c r="J29" s="5" t="e">
        <f>E31</f>
        <v>#DIV/0!</v>
      </c>
      <c r="L29" s="17"/>
      <c r="M29" s="17"/>
    </row>
    <row r="30" spans="2:13" s="15" customFormat="1" ht="27.75" customHeight="1" x14ac:dyDescent="0.3">
      <c r="B30" s="24"/>
      <c r="C30" s="355" t="s">
        <v>25</v>
      </c>
      <c r="D30" s="355"/>
      <c r="E30" s="355" t="s">
        <v>26</v>
      </c>
      <c r="F30" s="355"/>
    </row>
    <row r="31" spans="2:13" s="15" customFormat="1" ht="15" x14ac:dyDescent="0.3">
      <c r="B31" s="26" t="s">
        <v>27</v>
      </c>
      <c r="C31" s="359" t="e">
        <f>C29+D29</f>
        <v>#DIV/0!</v>
      </c>
      <c r="D31" s="359"/>
      <c r="E31" s="359" t="e">
        <f>E29+F29</f>
        <v>#DIV/0!</v>
      </c>
      <c r="F31" s="359"/>
    </row>
    <row r="32" spans="2:13" s="15" customFormat="1" ht="27" customHeight="1" x14ac:dyDescent="0.3">
      <c r="B32" s="24"/>
      <c r="C32" s="355" t="s">
        <v>28</v>
      </c>
      <c r="D32" s="355"/>
      <c r="E32" s="355"/>
      <c r="F32" s="355"/>
    </row>
    <row r="33" spans="2:13" s="15" customFormat="1" ht="15" x14ac:dyDescent="0.3">
      <c r="B33" s="26" t="s">
        <v>27</v>
      </c>
      <c r="C33" s="356" t="e">
        <f>C31+E31</f>
        <v>#DIV/0!</v>
      </c>
      <c r="D33" s="356"/>
      <c r="E33" s="356"/>
      <c r="F33" s="356"/>
      <c r="J33" s="41"/>
      <c r="M33" s="27"/>
    </row>
    <row r="34" spans="2:13" s="15" customFormat="1" ht="7.5" customHeight="1" x14ac:dyDescent="0.3">
      <c r="M34" s="125"/>
    </row>
    <row r="35" spans="2:13" s="15" customFormat="1" ht="12.75" customHeight="1" x14ac:dyDescent="0.3">
      <c r="C35" s="41"/>
      <c r="D35" s="41"/>
      <c r="E35" s="41"/>
      <c r="F35" s="41"/>
      <c r="G35" s="126"/>
      <c r="J35" s="41"/>
    </row>
    <row r="36" spans="2:13" s="15" customFormat="1" x14ac:dyDescent="0.3">
      <c r="B36" s="21"/>
      <c r="C36" s="41"/>
      <c r="D36" s="41"/>
      <c r="E36" s="41"/>
      <c r="F36" s="41"/>
    </row>
    <row r="37" spans="2:13" s="21" customFormat="1" x14ac:dyDescent="0.3">
      <c r="C37" s="127"/>
      <c r="D37" s="127"/>
      <c r="G37"/>
      <c r="H37" s="103"/>
      <c r="I37" s="103"/>
    </row>
    <row r="38" spans="2:13" s="21" customFormat="1" x14ac:dyDescent="0.3">
      <c r="G38"/>
      <c r="H38" s="104"/>
      <c r="I38" s="104"/>
    </row>
    <row r="39" spans="2:13" s="21" customFormat="1" x14ac:dyDescent="0.3">
      <c r="G39"/>
      <c r="H39" s="104"/>
      <c r="I39" s="104"/>
    </row>
    <row r="40" spans="2:13" s="21" customFormat="1" x14ac:dyDescent="0.3">
      <c r="G40"/>
      <c r="H40" s="104"/>
      <c r="I40" s="104"/>
    </row>
    <row r="41" spans="2:13" s="21" customFormat="1" x14ac:dyDescent="0.3">
      <c r="G41"/>
      <c r="H41" s="104"/>
      <c r="I41" s="104"/>
    </row>
    <row r="42" spans="2:13" x14ac:dyDescent="0.3">
      <c r="B42" s="21"/>
      <c r="C42" s="21"/>
    </row>
    <row r="43" spans="2:13" x14ac:dyDescent="0.3">
      <c r="B43" s="21"/>
      <c r="C43" s="21"/>
    </row>
    <row r="44" spans="2:13" x14ac:dyDescent="0.3">
      <c r="B44" s="122"/>
    </row>
  </sheetData>
  <sheetProtection algorithmName="SHA-512" hashValue="rorRldfvLJgW1SXc7CY/CY7JRu4D5zCk7vpl5T90DSUgTStstCuuFteijad/6nCN18nzOshsdzUOvk1vL9wmwA==" saltValue="1YGr32YV2G4EZ5pT0AnI0w==" spinCount="100000" sheet="1" formatCells="0" formatColumns="0" formatRows="0"/>
  <mergeCells count="8">
    <mergeCell ref="C32:F32"/>
    <mergeCell ref="C33:F33"/>
    <mergeCell ref="I6:J6"/>
    <mergeCell ref="L6:M6"/>
    <mergeCell ref="C30:D30"/>
    <mergeCell ref="E30:F30"/>
    <mergeCell ref="C31:D31"/>
    <mergeCell ref="E31:F31"/>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2DA6C825-4A3B-4AD1-B215-C16092886A58}">
            <xm:f>'Lēmuma_T_(no)'!$C$22</xm:f>
            <x14:dxf>
              <font>
                <strike val="0"/>
              </font>
              <fill>
                <patternFill>
                  <bgColor rgb="FFFF0000"/>
                </patternFill>
              </fill>
            </x14:dxf>
          </x14:cfRule>
          <xm:sqref>C22</xm:sqref>
        </x14:conditionalFormatting>
        <x14:conditionalFormatting xmlns:xm="http://schemas.microsoft.com/office/excel/2006/main">
          <x14:cfRule type="cellIs" priority="3" operator="greaterThan" id="{7C59F15B-CCCB-477A-8EC5-D64A7D0C2D64}">
            <xm:f>'Lēmuma_T_(no)'!$D$22</xm:f>
            <x14:dxf>
              <font>
                <strike val="0"/>
              </font>
              <fill>
                <patternFill>
                  <bgColor rgb="FFFF0000"/>
                </patternFill>
              </fill>
            </x14:dxf>
          </x14:cfRule>
          <xm:sqref>D22</xm:sqref>
        </x14:conditionalFormatting>
        <x14:conditionalFormatting xmlns:xm="http://schemas.microsoft.com/office/excel/2006/main">
          <x14:cfRule type="cellIs" priority="2" operator="greaterThan" id="{39DA80B1-7EED-464F-9091-5C1FA0B25ACB}">
            <xm:f>'Lēmuma_T_(no)'!$E$22</xm:f>
            <x14:dxf>
              <font>
                <strike val="0"/>
              </font>
              <fill>
                <patternFill>
                  <bgColor rgb="FFFF0000"/>
                </patternFill>
              </fill>
            </x14:dxf>
          </x14:cfRule>
          <xm:sqref>E22</xm:sqref>
        </x14:conditionalFormatting>
        <x14:conditionalFormatting xmlns:xm="http://schemas.microsoft.com/office/excel/2006/main">
          <x14:cfRule type="cellIs" priority="1" operator="greaterThan" id="{6A07EBF2-D7D9-4F7A-AC0C-52A505C07272}">
            <xm:f>'Lēmuma_T_(no)'!$F$22</xm:f>
            <x14:dxf>
              <font>
                <strike val="0"/>
              </font>
              <fill>
                <patternFill>
                  <bgColor rgb="FFFF0000"/>
                </patternFill>
              </fill>
            </x14:dxf>
          </x14:cfRule>
          <xm:sqref>F22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17</vt:i4>
      </vt:variant>
      <vt:variant>
        <vt:lpstr>Diapazoni ar nosaukumiem</vt:lpstr>
      </vt:variant>
      <vt:variant>
        <vt:i4>13</vt:i4>
      </vt:variant>
    </vt:vector>
  </HeadingPairs>
  <TitlesOfParts>
    <vt:vector size="30" baseType="lpstr">
      <vt:lpstr>Paskaidrojumi_aizpildīšanai</vt:lpstr>
      <vt:lpstr>Kopsavilkums</vt:lpstr>
      <vt:lpstr>Elektr._cenas_progn._apraksts</vt:lpstr>
      <vt:lpstr>Elektr_cenas_prognoze</vt:lpstr>
      <vt:lpstr>Elektr_KOPSAVILKUMS</vt:lpstr>
      <vt:lpstr>Lēmuma_T_(no-līdz)</vt:lpstr>
      <vt:lpstr>Lēmuma_T_(no)</vt:lpstr>
      <vt:lpstr>Piemērotie_T_(no-līdz)</vt:lpstr>
      <vt:lpstr>Piemērotie_T_(no)</vt:lpstr>
      <vt:lpstr>Pašnoteiktie_T_(no-līdz)</vt:lpstr>
      <vt:lpstr>Pašnoteiktie_T_(no)</vt:lpstr>
      <vt:lpstr>Iepirktā_ūdens_izm</vt:lpstr>
      <vt:lpstr>Attīrīšanai_novad_notekūd_izm</vt:lpstr>
      <vt:lpstr>Pakalpojumu_apjomi</vt:lpstr>
      <vt:lpstr>Darbības_rezultāti</vt:lpstr>
      <vt:lpstr>Salīdzinājums_(no-līdz)</vt:lpstr>
      <vt:lpstr>Salīdzinājums_(no)</vt:lpstr>
      <vt:lpstr>Attīrīšanai_novad_notekūd_izm!Drukas_apgabals</vt:lpstr>
      <vt:lpstr>Darbības_rezultāti!Drukas_apgabals</vt:lpstr>
      <vt:lpstr>Iepirktā_ūdens_izm!Drukas_apgabals</vt:lpstr>
      <vt:lpstr>Kopsavilkums!Drukas_apgabals</vt:lpstr>
      <vt:lpstr>'Lēmuma_T_(no)'!Drukas_apgabals</vt:lpstr>
      <vt:lpstr>'Lēmuma_T_(no-līdz)'!Drukas_apgabals</vt:lpstr>
      <vt:lpstr>'Pašnoteiktie_T_(no)'!Drukas_apgabals</vt:lpstr>
      <vt:lpstr>'Pašnoteiktie_T_(no-līdz)'!Drukas_apgabals</vt:lpstr>
      <vt:lpstr>'Piemērotie_T_(no)'!Drukas_apgabals</vt:lpstr>
      <vt:lpstr>'Piemērotie_T_(no-līdz)'!Drukas_apgabals</vt:lpstr>
      <vt:lpstr>'Salīdzinājums_(no)'!Drukas_apgabals</vt:lpstr>
      <vt:lpstr>'Salīdzinājums_(no-līdz)'!Drukas_apgabals</vt:lpstr>
      <vt:lpstr>Elektr._cenas_progn._apraksts!nordpool</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2022-11-03T13:52:12Z</cp:lastPrinted>
  <dcterms:created xsi:type="dcterms:W3CDTF">2009-04-24T07:56:54Z</dcterms:created>
  <dcterms:modified xsi:type="dcterms:W3CDTF">2023-08-22T07:02:15Z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